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-80" windowWidth="20220" windowHeight="20260"/>
  </bookViews>
  <sheets>
    <sheet name="Sheet2" sheetId="2" r:id="rId1"/>
    <sheet name="Sheet3" sheetId="3" r:id="rId2"/>
  </sheets>
  <definedNames>
    <definedName name="_xlnm.Print_Area" localSheetId="0">Sheet2!$A$2:$I$163</definedName>
    <definedName name="_xlnm.Print_Titles" localSheetId="0">Sheet2!$2:$2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29" i="2"/>
  <c r="F129"/>
  <c r="D129"/>
  <c r="H128"/>
  <c r="F128"/>
  <c r="D128"/>
  <c r="H127"/>
  <c r="F127"/>
  <c r="D127"/>
  <c r="H49"/>
  <c r="F49"/>
  <c r="D49"/>
  <c r="H50"/>
  <c r="D19"/>
  <c r="F19"/>
  <c r="H19"/>
  <c r="D20"/>
  <c r="F20"/>
  <c r="H20"/>
  <c r="D21"/>
  <c r="F21"/>
  <c r="H21"/>
  <c r="D22"/>
  <c r="F22"/>
  <c r="H22"/>
  <c r="D17"/>
  <c r="F17"/>
  <c r="H17"/>
  <c r="H83"/>
  <c r="H84"/>
  <c r="H85"/>
  <c r="F83"/>
  <c r="F84"/>
  <c r="F85"/>
  <c r="D82"/>
  <c r="D83"/>
  <c r="D84"/>
  <c r="D85"/>
  <c r="D55"/>
  <c r="F55"/>
  <c r="H55"/>
  <c r="G57"/>
  <c r="G146"/>
  <c r="H146"/>
  <c r="G8"/>
  <c r="G142"/>
  <c r="H142"/>
  <c r="G13"/>
  <c r="G143"/>
  <c r="H143"/>
  <c r="G24"/>
  <c r="G144"/>
  <c r="H144"/>
  <c r="G40"/>
  <c r="G145"/>
  <c r="H145"/>
  <c r="G67"/>
  <c r="G147"/>
  <c r="H147"/>
  <c r="G78"/>
  <c r="G148"/>
  <c r="H148"/>
  <c r="G87"/>
  <c r="G149"/>
  <c r="H149"/>
  <c r="G93"/>
  <c r="G150"/>
  <c r="H150"/>
  <c r="G99"/>
  <c r="G151"/>
  <c r="H151"/>
  <c r="H155"/>
  <c r="G116"/>
  <c r="G153"/>
  <c r="H153"/>
  <c r="H137"/>
  <c r="H138"/>
  <c r="H139"/>
  <c r="H140"/>
  <c r="G107"/>
  <c r="G152"/>
  <c r="H152"/>
  <c r="H161"/>
  <c r="H159"/>
  <c r="H157"/>
  <c r="D52"/>
  <c r="F52"/>
  <c r="H52"/>
  <c r="D50"/>
  <c r="F50"/>
  <c r="D53"/>
  <c r="D63"/>
  <c r="F63"/>
  <c r="H63"/>
  <c r="C93"/>
  <c r="C150"/>
  <c r="C99"/>
  <c r="C151"/>
  <c r="C107"/>
  <c r="C152"/>
  <c r="C116"/>
  <c r="C153"/>
  <c r="H122"/>
  <c r="F122"/>
  <c r="D122"/>
  <c r="D121"/>
  <c r="F121"/>
  <c r="H121"/>
  <c r="H56"/>
  <c r="D29"/>
  <c r="F29"/>
  <c r="H29"/>
  <c r="D6"/>
  <c r="F6"/>
  <c r="H6"/>
  <c r="D46"/>
  <c r="F46"/>
  <c r="H46"/>
  <c r="D74"/>
  <c r="F74"/>
  <c r="H74"/>
  <c r="D75"/>
  <c r="F75"/>
  <c r="H75"/>
  <c r="H76"/>
  <c r="H70"/>
  <c r="H71"/>
  <c r="H72"/>
  <c r="H73"/>
  <c r="H77"/>
  <c r="H78"/>
  <c r="D72"/>
  <c r="F72"/>
  <c r="C8"/>
  <c r="C142"/>
  <c r="D142"/>
  <c r="C13"/>
  <c r="C143"/>
  <c r="D143"/>
  <c r="C24"/>
  <c r="C144"/>
  <c r="D144"/>
  <c r="C40"/>
  <c r="C145"/>
  <c r="D145"/>
  <c r="C57"/>
  <c r="C146"/>
  <c r="D146"/>
  <c r="C67"/>
  <c r="C147"/>
  <c r="D147"/>
  <c r="C78"/>
  <c r="C148"/>
  <c r="D148"/>
  <c r="C87"/>
  <c r="C149"/>
  <c r="D149"/>
  <c r="D150"/>
  <c r="D151"/>
  <c r="D152"/>
  <c r="E13"/>
  <c r="E143"/>
  <c r="F143"/>
  <c r="E24"/>
  <c r="E144"/>
  <c r="F144"/>
  <c r="E40"/>
  <c r="E145"/>
  <c r="F145"/>
  <c r="E57"/>
  <c r="E146"/>
  <c r="F146"/>
  <c r="E67"/>
  <c r="E147"/>
  <c r="F147"/>
  <c r="E78"/>
  <c r="E148"/>
  <c r="F148"/>
  <c r="E87"/>
  <c r="E149"/>
  <c r="F149"/>
  <c r="E93"/>
  <c r="E150"/>
  <c r="F150"/>
  <c r="E99"/>
  <c r="E151"/>
  <c r="F151"/>
  <c r="E107"/>
  <c r="E152"/>
  <c r="F152"/>
  <c r="E116"/>
  <c r="E153"/>
  <c r="F153"/>
  <c r="D153"/>
  <c r="D97"/>
  <c r="F97"/>
  <c r="H97"/>
  <c r="F82"/>
  <c r="H82"/>
  <c r="F56"/>
  <c r="D65"/>
  <c r="H65"/>
  <c r="F65"/>
  <c r="D56"/>
  <c r="F53"/>
  <c r="H53"/>
  <c r="D54"/>
  <c r="F54"/>
  <c r="H54"/>
  <c r="F34"/>
  <c r="H34"/>
  <c r="D34"/>
  <c r="H4"/>
  <c r="H5"/>
  <c r="H7"/>
  <c r="H8"/>
  <c r="F4"/>
  <c r="F5"/>
  <c r="F7"/>
  <c r="F8"/>
  <c r="E8"/>
  <c r="E142"/>
  <c r="D4"/>
  <c r="D5"/>
  <c r="D7"/>
  <c r="D8"/>
  <c r="C140"/>
  <c r="D119"/>
  <c r="D120"/>
  <c r="D123"/>
  <c r="D124"/>
  <c r="D125"/>
  <c r="D126"/>
  <c r="D130"/>
  <c r="D131"/>
  <c r="D132"/>
  <c r="D133"/>
  <c r="C134"/>
  <c r="H110"/>
  <c r="H113"/>
  <c r="H111"/>
  <c r="H112"/>
  <c r="H114"/>
  <c r="H115"/>
  <c r="H116"/>
  <c r="F110"/>
  <c r="F111"/>
  <c r="F112"/>
  <c r="F113"/>
  <c r="F114"/>
  <c r="F115"/>
  <c r="D110"/>
  <c r="D111"/>
  <c r="D112"/>
  <c r="D113"/>
  <c r="D114"/>
  <c r="D115"/>
  <c r="D60"/>
  <c r="D61"/>
  <c r="D62"/>
  <c r="D64"/>
  <c r="D66"/>
  <c r="H43"/>
  <c r="H44"/>
  <c r="H45"/>
  <c r="H47"/>
  <c r="H48"/>
  <c r="H51"/>
  <c r="F43"/>
  <c r="F44"/>
  <c r="F45"/>
  <c r="F47"/>
  <c r="F48"/>
  <c r="F51"/>
  <c r="D43"/>
  <c r="D44"/>
  <c r="D45"/>
  <c r="D47"/>
  <c r="D48"/>
  <c r="D51"/>
  <c r="H27"/>
  <c r="H28"/>
  <c r="H39"/>
  <c r="H37"/>
  <c r="H30"/>
  <c r="H31"/>
  <c r="H32"/>
  <c r="H33"/>
  <c r="H35"/>
  <c r="H36"/>
  <c r="H38"/>
  <c r="H40"/>
  <c r="F27"/>
  <c r="F28"/>
  <c r="F30"/>
  <c r="F31"/>
  <c r="F32"/>
  <c r="F33"/>
  <c r="F35"/>
  <c r="F36"/>
  <c r="F37"/>
  <c r="F38"/>
  <c r="F39"/>
  <c r="F40"/>
  <c r="D27"/>
  <c r="D28"/>
  <c r="D30"/>
  <c r="D31"/>
  <c r="D32"/>
  <c r="D33"/>
  <c r="D35"/>
  <c r="D36"/>
  <c r="D37"/>
  <c r="D38"/>
  <c r="D39"/>
  <c r="H16"/>
  <c r="H18"/>
  <c r="H23"/>
  <c r="H24"/>
  <c r="F16"/>
  <c r="F18"/>
  <c r="F23"/>
  <c r="F24"/>
  <c r="D16"/>
  <c r="D18"/>
  <c r="D23"/>
  <c r="G140"/>
  <c r="F137"/>
  <c r="F138"/>
  <c r="F139"/>
  <c r="E140"/>
  <c r="D137"/>
  <c r="D138"/>
  <c r="D139"/>
  <c r="H119"/>
  <c r="H131"/>
  <c r="H132"/>
  <c r="H126"/>
  <c r="H120"/>
  <c r="H123"/>
  <c r="H124"/>
  <c r="H125"/>
  <c r="H130"/>
  <c r="H133"/>
  <c r="H134"/>
  <c r="G134"/>
  <c r="F119"/>
  <c r="F126"/>
  <c r="F120"/>
  <c r="F123"/>
  <c r="F124"/>
  <c r="F125"/>
  <c r="F130"/>
  <c r="F131"/>
  <c r="F132"/>
  <c r="F133"/>
  <c r="F134"/>
  <c r="E134"/>
  <c r="H102"/>
  <c r="H103"/>
  <c r="H104"/>
  <c r="H105"/>
  <c r="H106"/>
  <c r="H107"/>
  <c r="F102"/>
  <c r="F103"/>
  <c r="F104"/>
  <c r="F105"/>
  <c r="F106"/>
  <c r="D102"/>
  <c r="D103"/>
  <c r="D104"/>
  <c r="D105"/>
  <c r="D106"/>
  <c r="H96"/>
  <c r="H98"/>
  <c r="H99"/>
  <c r="F96"/>
  <c r="F98"/>
  <c r="D96"/>
  <c r="D98"/>
  <c r="D99"/>
  <c r="H90"/>
  <c r="H91"/>
  <c r="H92"/>
  <c r="H93"/>
  <c r="F90"/>
  <c r="F91"/>
  <c r="F92"/>
  <c r="F93"/>
  <c r="D90"/>
  <c r="D91"/>
  <c r="D92"/>
  <c r="D93"/>
  <c r="H81"/>
  <c r="H86"/>
  <c r="H87"/>
  <c r="F81"/>
  <c r="F86"/>
  <c r="F87"/>
  <c r="F70"/>
  <c r="F71"/>
  <c r="F73"/>
  <c r="F76"/>
  <c r="F77"/>
  <c r="F78"/>
  <c r="H60"/>
  <c r="H61"/>
  <c r="H62"/>
  <c r="H64"/>
  <c r="H66"/>
  <c r="F60"/>
  <c r="F61"/>
  <c r="F62"/>
  <c r="F64"/>
  <c r="F66"/>
  <c r="H11"/>
  <c r="H12"/>
  <c r="H13"/>
  <c r="F11"/>
  <c r="F12"/>
  <c r="F13"/>
  <c r="D11"/>
  <c r="D12"/>
  <c r="D70"/>
  <c r="D71"/>
  <c r="D73"/>
  <c r="D76"/>
  <c r="D77"/>
  <c r="D81"/>
  <c r="D86"/>
  <c r="F140"/>
  <c r="F116"/>
  <c r="F107"/>
  <c r="D140"/>
  <c r="D67"/>
  <c r="D116"/>
  <c r="D40"/>
  <c r="H57"/>
  <c r="D134"/>
  <c r="D13"/>
  <c r="D107"/>
  <c r="F99"/>
  <c r="D87"/>
  <c r="H67"/>
  <c r="F67"/>
  <c r="D78"/>
  <c r="D24"/>
  <c r="D57"/>
  <c r="F57"/>
  <c r="D155"/>
  <c r="E155"/>
  <c r="G155"/>
  <c r="F142"/>
  <c r="F155"/>
  <c r="C155"/>
  <c r="F161"/>
  <c r="F159"/>
  <c r="F157"/>
  <c r="D161"/>
  <c r="D157"/>
  <c r="D159"/>
  <c r="G161"/>
  <c r="G159"/>
  <c r="G157"/>
  <c r="C159"/>
  <c r="C157"/>
  <c r="C161"/>
  <c r="E159"/>
  <c r="E157"/>
  <c r="E161"/>
</calcChain>
</file>

<file path=xl/sharedStrings.xml><?xml version="1.0" encoding="utf-8"?>
<sst xmlns="http://schemas.openxmlformats.org/spreadsheetml/2006/main" count="284" uniqueCount="189">
  <si>
    <t>pack and keep in sleeping bag</t>
    <phoneticPr fontId="9" type="noConversion"/>
  </si>
  <si>
    <t>1 water filter</t>
    <phoneticPr fontId="9" type="noConversion"/>
  </si>
  <si>
    <t>1 bottle iodine</t>
    <phoneticPr fontId="9" type="noConversion"/>
  </si>
  <si>
    <t>1 - 13L sil-nylon stuff sack – food bag</t>
    <phoneticPr fontId="9" type="noConversion"/>
  </si>
  <si>
    <t>1 plastic spoon</t>
    <phoneticPr fontId="9" type="noConversion"/>
  </si>
  <si>
    <t>2 - 2 Liter sil-nylon stuff sacks</t>
    <phoneticPr fontId="9" type="noConversion"/>
  </si>
  <si>
    <t>1 Wilderness Wash - 3 oz</t>
    <phoneticPr fontId="9" type="noConversion"/>
  </si>
  <si>
    <t>1 toothbrush</t>
    <phoneticPr fontId="9" type="noConversion"/>
  </si>
  <si>
    <t>1 tweezers</t>
    <phoneticPr fontId="9" type="noConversion"/>
  </si>
  <si>
    <t>1 - 1 oz Gold Bond body powder</t>
    <phoneticPr fontId="9" type="noConversion"/>
  </si>
  <si>
    <t>2 chapstick</t>
    <phoneticPr fontId="9" type="noConversion"/>
  </si>
  <si>
    <t>4 spare contact lens each eye - 6 oz cleaner</t>
    <phoneticPr fontId="9" type="noConversion"/>
  </si>
  <si>
    <t>1 tube Prednicarbate for chin</t>
    <phoneticPr fontId="9" type="noConversion"/>
  </si>
  <si>
    <t>paper stuff, maps, permits, notes, etc.</t>
    <phoneticPr fontId="9" type="noConversion"/>
  </si>
  <si>
    <t>1 headlamp</t>
    <phoneticPr fontId="9" type="noConversion"/>
  </si>
  <si>
    <t>1 whistle</t>
    <phoneticPr fontId="9" type="noConversion"/>
  </si>
  <si>
    <t>2 small roll of duct tape</t>
    <phoneticPr fontId="9" type="noConversion"/>
  </si>
  <si>
    <t>1 carabiner</t>
    <phoneticPr fontId="9" type="noConversion"/>
  </si>
  <si>
    <t>1 First Aid kit - moleskin pack, polysporin</t>
    <phoneticPr fontId="9" type="noConversion"/>
  </si>
  <si>
    <t>1 insect repellent (Deet)</t>
    <phoneticPr fontId="9" type="noConversion"/>
  </si>
  <si>
    <t>60 Ibuprofen/4 contact</t>
    <phoneticPr fontId="9" type="noConversion"/>
  </si>
  <si>
    <t>1 MP3 player with FM radio</t>
    <phoneticPr fontId="9" type="noConversion"/>
  </si>
  <si>
    <t>iPhone</t>
    <phoneticPr fontId="9" type="noConversion"/>
  </si>
  <si>
    <t>1 solar charger</t>
    <phoneticPr fontId="9" type="noConversion"/>
  </si>
  <si>
    <t>1 charger for phone</t>
    <phoneticPr fontId="9" type="noConversion"/>
  </si>
  <si>
    <t>1 rain/wind jacket</t>
    <phoneticPr fontId="9" type="noConversion"/>
  </si>
  <si>
    <t>1 pair rain pants (red)</t>
    <phoneticPr fontId="9" type="noConversion"/>
  </si>
  <si>
    <t>1 spare pair socks</t>
    <phoneticPr fontId="9" type="noConversion"/>
  </si>
  <si>
    <t>1 pair warm socks (Smartwool)</t>
    <phoneticPr fontId="9" type="noConversion"/>
  </si>
  <si>
    <t>1 insulated jacket - mountain hardware puffy</t>
    <phoneticPr fontId="9" type="noConversion"/>
  </si>
  <si>
    <t>1 pair socks (Darn Tough)</t>
    <phoneticPr fontId="9" type="noConversion"/>
  </si>
  <si>
    <t>1 pair Gore-Tex gators</t>
    <phoneticPr fontId="9" type="noConversion"/>
  </si>
  <si>
    <t xml:space="preserve">1 long sleeve t-shirt </t>
    <phoneticPr fontId="9" type="noConversion"/>
  </si>
  <si>
    <t>1 pair underwear</t>
    <phoneticPr fontId="9" type="noConversion"/>
  </si>
  <si>
    <t>1 pair light hiking shorts</t>
    <phoneticPr fontId="9" type="noConversion"/>
  </si>
  <si>
    <t>1 pari Crocs</t>
    <phoneticPr fontId="9" type="noConversion"/>
  </si>
  <si>
    <t>1 seat pad</t>
    <phoneticPr fontId="9" type="noConversion"/>
  </si>
  <si>
    <t>1 mosquito netting, Buff, light gloves</t>
    <phoneticPr fontId="9" type="noConversion"/>
  </si>
  <si>
    <t>1 small pocket knife (swiss army)</t>
    <phoneticPr fontId="9" type="noConversion"/>
  </si>
  <si>
    <t>1 watch</t>
    <phoneticPr fontId="9" type="noConversion"/>
  </si>
  <si>
    <t>100 ounces (3L) water @ 1.04 ounces
per fluid ounce</t>
    <phoneticPr fontId="9" type="noConversion"/>
  </si>
  <si>
    <t>Cool Weather Total (Pack + Consumables + Cool Clothing)</t>
    <phoneticPr fontId="9" type="noConversion"/>
  </si>
  <si>
    <t>Cold Weather Total (Pack + Consumables + Cool &amp; Cold Clothing)</t>
    <phoneticPr fontId="9" type="noConversion"/>
  </si>
  <si>
    <t xml:space="preserve">Spreadsheet developed by Mark "Outback" Smith (Hampton, NH) based on a spreadsheet I found online.  Unfortunately, I have no idea where I found the original spreadsheet in 2012.  My apologies!  However, I made extensive changes to adapt it to my purposes.  Hopefully you will find this useful.  </t>
    <phoneticPr fontId="9" type="noConversion"/>
  </si>
  <si>
    <t>1. Pack Group:</t>
    <phoneticPr fontId="9" type="noConversion"/>
  </si>
  <si>
    <t>1 pair long pants</t>
  </si>
  <si>
    <t>1 fleece hat</t>
  </si>
  <si>
    <t>1 pair fleece gloves</t>
  </si>
  <si>
    <t>1 pair insulated pants</t>
  </si>
  <si>
    <t>1 pair heavy wool socks</t>
  </si>
  <si>
    <t>1 pair mittens</t>
  </si>
  <si>
    <t>1 neck gaiter</t>
  </si>
  <si>
    <t>1 pair GoreTex socks</t>
  </si>
  <si>
    <t>1. Pack Group</t>
  </si>
  <si>
    <t>2. Shelter Group</t>
  </si>
  <si>
    <t>3. Sleeping Group</t>
  </si>
  <si>
    <t>4. Kitchen Group</t>
  </si>
  <si>
    <t>5. Hygiene Group</t>
  </si>
  <si>
    <t>6. Navigation Group</t>
  </si>
  <si>
    <t>7. First Aid Repair Group</t>
  </si>
  <si>
    <t>8. Luxury Items</t>
  </si>
  <si>
    <t>9. Rain Gear</t>
  </si>
  <si>
    <t>10. Clothing in Pack – Warm Weather</t>
  </si>
  <si>
    <t>1 ball cap</t>
  </si>
  <si>
    <t>1 backpacker wallet with ID and cash</t>
  </si>
  <si>
    <t>1 pair trekking poles with rubber tips</t>
  </si>
  <si>
    <t>1 Ultra-Sil Pack Cover (50-70 Liter)</t>
    <phoneticPr fontId="9" type="noConversion"/>
  </si>
  <si>
    <t>1 compression stuff sack</t>
    <phoneticPr fontId="9" type="noConversion"/>
  </si>
  <si>
    <t>1 Tarp/Tent</t>
    <phoneticPr fontId="9" type="noConversion"/>
  </si>
  <si>
    <t>1 Down bag, Nemo Nocturne 15F</t>
    <phoneticPr fontId="9" type="noConversion"/>
  </si>
  <si>
    <t>1 Sea-to-Summit self-inflating pillow</t>
    <phoneticPr fontId="9" type="noConversion"/>
  </si>
  <si>
    <t>1 compression stuff sack</t>
    <phoneticPr fontId="9" type="noConversion"/>
  </si>
  <si>
    <t>sleeping gear - underwear</t>
    <phoneticPr fontId="9" type="noConversion"/>
  </si>
  <si>
    <t>sleeping gear - running tights/pants</t>
    <phoneticPr fontId="9" type="noConversion"/>
  </si>
  <si>
    <t>sleeping gear - 1 pair smartwool socks</t>
    <phoneticPr fontId="9" type="noConversion"/>
  </si>
  <si>
    <t>sleeping gear - long-sleeve t-shirt</t>
    <phoneticPr fontId="9" type="noConversion"/>
  </si>
  <si>
    <t>1 thermarest foam pad</t>
    <phoneticPr fontId="9" type="noConversion"/>
  </si>
  <si>
    <t>1 2 Liter sil-nylon stuff sack</t>
    <phoneticPr fontId="9" type="noConversion"/>
  </si>
  <si>
    <t>use alkaline for headlamp</t>
    <phoneticPr fontId="9" type="noConversion"/>
  </si>
  <si>
    <t>Target Weight 
(pounds)</t>
  </si>
  <si>
    <t>Current Weight
(pounds)</t>
  </si>
  <si>
    <t>Final Weight
(pounds)</t>
  </si>
  <si>
    <t>Total Dry pack Weight (Warm Weather)</t>
  </si>
  <si>
    <t>10. Clothing in Pack – Cool Weather</t>
  </si>
  <si>
    <t>10. Clothing in Pack – Cold Weather</t>
  </si>
  <si>
    <t>2 ounce fuel per day x 5 days @ .82 ounces
per fluid ounce</t>
  </si>
  <si>
    <t>Warm Weather Total (Pack and
Consumables)</t>
  </si>
  <si>
    <t>full roll is 7.9 oz</t>
    <phoneticPr fontId="9" type="noConversion"/>
  </si>
  <si>
    <t>use iPhone</t>
    <phoneticPr fontId="9" type="noConversion"/>
  </si>
  <si>
    <t>personal medication</t>
    <phoneticPr fontId="9" type="noConversion"/>
  </si>
  <si>
    <t>1 reading glasses/case</t>
  </si>
  <si>
    <t>Notes</t>
    <phoneticPr fontId="9" type="noConversion"/>
  </si>
  <si>
    <t>Smartwool</t>
    <phoneticPr fontId="9" type="noConversion"/>
  </si>
  <si>
    <t>1 Pack liner – Trash compactor bag</t>
  </si>
  <si>
    <t>Total</t>
  </si>
  <si>
    <t>2. Shelter Group:</t>
  </si>
  <si>
    <t>3. Sleeping Group:</t>
  </si>
  <si>
    <t>4. Kitchen Group:</t>
  </si>
  <si>
    <t>1 Fuel bottle</t>
  </si>
  <si>
    <t>1 titanium pot</t>
  </si>
  <si>
    <t>1 lighter</t>
  </si>
  <si>
    <t>1 water bottle – used Gatorade bottle</t>
  </si>
  <si>
    <t>1 platypus bladder – 3L</t>
  </si>
  <si>
    <t>1 bandanna</t>
  </si>
  <si>
    <t>1 length cord – 50’</t>
  </si>
  <si>
    <t>alternate 45 degree bag  = 1.8 lbs</t>
    <phoneticPr fontId="9" type="noConversion"/>
  </si>
  <si>
    <t>X</t>
    <phoneticPr fontId="9" type="noConversion"/>
  </si>
  <si>
    <t>Oregon Research Ferrosi Alpine</t>
    <phoneticPr fontId="9" type="noConversion"/>
  </si>
  <si>
    <t>flourescent yellow New Balance</t>
    <phoneticPr fontId="9" type="noConversion"/>
  </si>
  <si>
    <t>TBD</t>
    <phoneticPr fontId="9" type="noConversion"/>
  </si>
  <si>
    <t>North Face fleece gloves</t>
    <phoneticPr fontId="9" type="noConversion"/>
  </si>
  <si>
    <t>use North Face fleece gloves</t>
    <phoneticPr fontId="9" type="noConversion"/>
  </si>
  <si>
    <t>1 long sleeve top</t>
  </si>
  <si>
    <t>smartwool</t>
    <phoneticPr fontId="9" type="noConversion"/>
  </si>
  <si>
    <t>Ex-Officio boxer</t>
    <phoneticPr fontId="9" type="noConversion"/>
  </si>
  <si>
    <t>extremely helpful at camp</t>
    <phoneticPr fontId="9" type="noConversion"/>
  </si>
  <si>
    <t>with spare duct tape wrapped on them</t>
    <phoneticPr fontId="9" type="noConversion"/>
  </si>
  <si>
    <t>found it at a shelter, awesome to have</t>
    <phoneticPr fontId="9" type="noConversion"/>
  </si>
  <si>
    <t>1 pair trail runners</t>
  </si>
  <si>
    <t>7. Repair/First Aid Group:</t>
  </si>
  <si>
    <t>X</t>
    <phoneticPr fontId="9" type="noConversion"/>
  </si>
  <si>
    <t>1 trowel</t>
    <phoneticPr fontId="9" type="noConversion"/>
  </si>
  <si>
    <t>built into Osprey pack straps</t>
    <phoneticPr fontId="9" type="noConversion"/>
  </si>
  <si>
    <t>Darn Tough</t>
    <phoneticPr fontId="9" type="noConversion"/>
  </si>
  <si>
    <t>X</t>
    <phoneticPr fontId="9" type="noConversion"/>
  </si>
  <si>
    <t>titanium spork</t>
    <phoneticPr fontId="9" type="noConversion"/>
  </si>
  <si>
    <t>Black Diamond</t>
    <phoneticPr fontId="9" type="noConversion"/>
  </si>
  <si>
    <t>1 pair running tights</t>
    <phoneticPr fontId="9" type="noConversion"/>
  </si>
  <si>
    <t>use Incase car adapter w/plug</t>
    <phoneticPr fontId="9" type="noConversion"/>
  </si>
  <si>
    <t>OWN?</t>
    <phoneticPr fontId="9" type="noConversion"/>
  </si>
  <si>
    <t>use Aqua Mira drops instead</t>
    <phoneticPr fontId="9" type="noConversion"/>
  </si>
  <si>
    <t>1 week freeze dried + energy bars/gorp</t>
    <phoneticPr fontId="9" type="noConversion"/>
  </si>
  <si>
    <t>One 4 oz bottle and one 2 oz bottle</t>
    <phoneticPr fontId="9" type="noConversion"/>
  </si>
  <si>
    <t>Whistler Heli-skiing polyester</t>
    <phoneticPr fontId="9" type="noConversion"/>
  </si>
  <si>
    <t>use Jetboil system</t>
    <phoneticPr fontId="9" type="noConversion"/>
  </si>
  <si>
    <t>wrap some around trekking poles</t>
    <phoneticPr fontId="9" type="noConversion"/>
  </si>
  <si>
    <t>bandaids, moleskin, etc</t>
    <phoneticPr fontId="9" type="noConversion"/>
  </si>
  <si>
    <t>1 Repair kit</t>
  </si>
  <si>
    <t>1 set spare lithium batteries</t>
  </si>
  <si>
    <t>1 emergency fire starter pack</t>
  </si>
  <si>
    <t>1 Jetboil Sol TI system</t>
    <phoneticPr fontId="9" type="noConversion"/>
  </si>
  <si>
    <t>use iPhone</t>
    <phoneticPr fontId="9" type="noConversion"/>
  </si>
  <si>
    <t>Vasque Breeze hiking boots</t>
    <phoneticPr fontId="9" type="noConversion"/>
  </si>
  <si>
    <t>X</t>
    <phoneticPr fontId="9" type="noConversion"/>
  </si>
  <si>
    <t>60 daily contact lenses</t>
    <phoneticPr fontId="9" type="noConversion"/>
  </si>
  <si>
    <t>30 for each eye</t>
    <phoneticPr fontId="9" type="noConversion"/>
  </si>
  <si>
    <t>pack and keep in sleeping bag</t>
    <phoneticPr fontId="9" type="noConversion"/>
  </si>
  <si>
    <t>1 ground cloth/pad</t>
    <phoneticPr fontId="9" type="noConversion"/>
  </si>
  <si>
    <t>Use MoTrail Tarptent - includes stakes</t>
    <phoneticPr fontId="9" type="noConversion"/>
  </si>
  <si>
    <t>don’t waste the weight</t>
    <phoneticPr fontId="9" type="noConversion"/>
  </si>
  <si>
    <t>half mile maps, permits, etc.</t>
    <phoneticPr fontId="9" type="noConversion"/>
  </si>
  <si>
    <t>use Jetboil 100g cartridge</t>
    <phoneticPr fontId="9" type="noConversion"/>
  </si>
  <si>
    <t>100 oz bladder</t>
    <phoneticPr fontId="9" type="noConversion"/>
  </si>
  <si>
    <t>X</t>
    <phoneticPr fontId="9" type="noConversion"/>
  </si>
  <si>
    <t>X</t>
    <phoneticPr fontId="9" type="noConversion"/>
  </si>
  <si>
    <t>use running tights in sleeping bag if needed</t>
    <phoneticPr fontId="9" type="noConversion"/>
  </si>
  <si>
    <t>use Buff</t>
    <phoneticPr fontId="9" type="noConversion"/>
  </si>
  <si>
    <t>Use for Jetboil, spoon and toothbrush</t>
    <phoneticPr fontId="9" type="noConversion"/>
  </si>
  <si>
    <t>32 ounces food per day x 5 days</t>
  </si>
  <si>
    <t>5. Hygiene Group:</t>
  </si>
  <si>
    <t>1 small pack towel</t>
  </si>
  <si>
    <t>1 bottle hand cleaner – 1 ounce</t>
  </si>
  <si>
    <t>1 partial roll toilet paper</t>
  </si>
  <si>
    <t>1 small tube tooth paste</t>
  </si>
  <si>
    <t>6. Navigation Group:</t>
  </si>
  <si>
    <t>1 compass</t>
  </si>
  <si>
    <t>1 small bundle of paper</t>
  </si>
  <si>
    <t>Target Weight 
(ounces)</t>
  </si>
  <si>
    <t>Current Weight
(ounces)</t>
  </si>
  <si>
    <t>Final Weight
(ounces)</t>
  </si>
  <si>
    <t>TBD</t>
    <phoneticPr fontId="9" type="noConversion"/>
  </si>
  <si>
    <t>8. Luxury items:</t>
  </si>
  <si>
    <t>9. Rain Gear:</t>
  </si>
  <si>
    <t>10. Clothing – In Pack, Warm Weather:</t>
  </si>
  <si>
    <t>11. Clothing – In Pack, Cool Weather:</t>
  </si>
  <si>
    <t>use iPhone</t>
    <phoneticPr fontId="9" type="noConversion"/>
  </si>
  <si>
    <t>12. Clothing – In Pack, Colder Weather:</t>
  </si>
  <si>
    <t>13. Clothing Worn, and Items Carried:</t>
  </si>
  <si>
    <t>14. Consumables:</t>
  </si>
  <si>
    <t>1 Backpack – XX brand</t>
  </si>
  <si>
    <t>1 camera</t>
  </si>
  <si>
    <t>1 extra data card</t>
  </si>
  <si>
    <t>1 pair rain mittens</t>
  </si>
  <si>
    <t>1 spare shirt</t>
  </si>
  <si>
    <t>1 pen (pencil?)</t>
  </si>
  <si>
    <t>1 tank top</t>
  </si>
  <si>
    <t>smartwool</t>
  </si>
  <si>
    <t>white shirt = 11.6/fleece = 8.9</t>
  </si>
  <si>
    <t>25 stormproof matches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</si>
</sst>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E3E3E"/>
      <name val="Tahoma"/>
      <family val="2"/>
    </font>
    <font>
      <u/>
      <sz val="10"/>
      <color rgb="FF3E3E3E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rgb="FF3E3E3E"/>
      <name val="Tahoma"/>
      <family val="2"/>
    </font>
    <font>
      <b/>
      <sz val="10"/>
      <color indexed="17"/>
      <name val="Tahoma"/>
      <family val="2"/>
    </font>
    <font>
      <u/>
      <sz val="10"/>
      <color indexed="8"/>
      <name val="Tahoma"/>
      <family val="2"/>
    </font>
    <font>
      <sz val="8"/>
      <name val="Verdana"/>
    </font>
    <font>
      <sz val="10"/>
      <color indexed="63"/>
      <name val="Tahoma"/>
      <family val="2"/>
    </font>
    <font>
      <u/>
      <sz val="10"/>
      <color indexed="63"/>
      <name val="Tahoma"/>
      <family val="2"/>
    </font>
    <font>
      <b/>
      <sz val="12"/>
      <color indexed="8"/>
      <name val="Calibri"/>
    </font>
    <font>
      <sz val="10"/>
      <color indexed="17"/>
      <name val="Tahoma"/>
      <family val="2"/>
    </font>
    <font>
      <sz val="11"/>
      <color indexed="17"/>
      <name val="Calibri"/>
      <family val="2"/>
    </font>
    <font>
      <u/>
      <sz val="10"/>
      <color indexed="17"/>
      <name val="Tahoma"/>
      <family val="2"/>
    </font>
    <font>
      <b/>
      <sz val="10"/>
      <color indexed="10"/>
      <name val="Tahoma"/>
    </font>
    <font>
      <sz val="10"/>
      <color indexed="10"/>
      <name val="Tahoma"/>
    </font>
    <font>
      <u/>
      <sz val="10"/>
      <color indexed="10"/>
      <name val="Tahoma"/>
    </font>
    <font>
      <b/>
      <u/>
      <sz val="12"/>
      <color indexed="8"/>
      <name val="Calibri"/>
    </font>
    <font>
      <b/>
      <i/>
      <sz val="10"/>
      <color indexed="8"/>
      <name val="Tahoma"/>
      <family val="2"/>
    </font>
    <font>
      <b/>
      <sz val="12"/>
      <color indexed="12"/>
      <name val="Calibri"/>
    </font>
    <font>
      <sz val="11"/>
      <color indexed="10"/>
      <name val="Calibri"/>
    </font>
    <font>
      <sz val="11"/>
      <name val="Calibri"/>
    </font>
    <font>
      <sz val="10"/>
      <name val="Tahoma"/>
    </font>
    <font>
      <b/>
      <sz val="10"/>
      <color indexed="63"/>
      <name val="Tahoma"/>
      <family val="2"/>
    </font>
    <font>
      <b/>
      <i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11" fillId="0" borderId="0" xfId="0" applyFont="1"/>
    <xf numFmtId="164" fontId="13" fillId="0" borderId="1" xfId="0" applyNumberFormat="1" applyFont="1" applyBorder="1" applyAlignment="1">
      <alignment horizontal="right"/>
    </xf>
    <xf numFmtId="164" fontId="14" fillId="0" borderId="0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17" fillId="0" borderId="1" xfId="0" applyNumberFormat="1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18" fillId="0" borderId="1" xfId="0" applyNumberFormat="1" applyFont="1" applyBorder="1" applyAlignment="1" applyProtection="1">
      <alignment horizontal="center"/>
      <protection locked="0"/>
    </xf>
    <xf numFmtId="164" fontId="1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6" xfId="0" applyFont="1" applyBorder="1" applyProtection="1">
      <protection locked="0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3" fillId="0" borderId="6" xfId="0" applyFont="1" applyBorder="1" applyProtection="1">
      <protection locked="0"/>
    </xf>
    <xf numFmtId="0" fontId="10" fillId="0" borderId="0" xfId="0" applyFont="1" applyAlignment="1">
      <alignment vertical="center" wrapText="1"/>
    </xf>
    <xf numFmtId="0" fontId="24" fillId="0" borderId="0" xfId="0" applyFont="1"/>
    <xf numFmtId="0" fontId="20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25" fillId="0" borderId="0" xfId="0" applyFont="1" applyBorder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/>
  <colors>
    <mruColors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2:I163"/>
  <sheetViews>
    <sheetView tabSelected="1" workbookViewId="0">
      <selection activeCell="B14" sqref="B14"/>
    </sheetView>
  </sheetViews>
  <sheetFormatPr baseColWidth="10" defaultColWidth="8.83203125" defaultRowHeight="15"/>
  <cols>
    <col min="1" max="1" width="6.33203125" style="17" customWidth="1"/>
    <col min="2" max="2" width="38.83203125" style="1" bestFit="1" customWidth="1"/>
    <col min="3" max="3" width="9.33203125" style="7" bestFit="1" customWidth="1"/>
    <col min="4" max="4" width="9.5" style="7" bestFit="1" customWidth="1"/>
    <col min="5" max="5" width="9.33203125" style="7" bestFit="1" customWidth="1"/>
    <col min="6" max="6" width="9.5" style="7" bestFit="1" customWidth="1"/>
    <col min="7" max="7" width="9.33203125" style="7" bestFit="1" customWidth="1"/>
    <col min="8" max="8" width="9.5" style="8" bestFit="1" customWidth="1"/>
    <col min="9" max="9" width="33.33203125" style="16" customWidth="1"/>
  </cols>
  <sheetData>
    <row r="2" spans="1:9" ht="39">
      <c r="A2" s="26" t="s">
        <v>129</v>
      </c>
      <c r="C2" s="27" t="s">
        <v>167</v>
      </c>
      <c r="D2" s="28" t="s">
        <v>79</v>
      </c>
      <c r="E2" s="29" t="s">
        <v>168</v>
      </c>
      <c r="F2" s="30" t="s">
        <v>80</v>
      </c>
      <c r="G2" s="31" t="s">
        <v>169</v>
      </c>
      <c r="H2" s="32" t="s">
        <v>81</v>
      </c>
      <c r="I2" s="11" t="s">
        <v>91</v>
      </c>
    </row>
    <row r="3" spans="1:9">
      <c r="B3" s="111" t="s">
        <v>44</v>
      </c>
      <c r="C3" s="5"/>
      <c r="D3" s="6"/>
      <c r="E3" s="24"/>
      <c r="F3" s="25"/>
      <c r="G3" s="22"/>
      <c r="H3" s="23"/>
      <c r="I3" s="12"/>
    </row>
    <row r="4" spans="1:9">
      <c r="A4" s="97" t="s">
        <v>143</v>
      </c>
      <c r="B4" s="10" t="s">
        <v>179</v>
      </c>
      <c r="C4" s="33">
        <v>36</v>
      </c>
      <c r="D4" s="34">
        <f>C4/16</f>
        <v>2.25</v>
      </c>
      <c r="E4" s="35">
        <v>120</v>
      </c>
      <c r="F4" s="36">
        <f>E4/16</f>
        <v>7.5</v>
      </c>
      <c r="G4" s="37">
        <v>76</v>
      </c>
      <c r="H4" s="38">
        <f>G4/16</f>
        <v>4.75</v>
      </c>
      <c r="I4" s="12"/>
    </row>
    <row r="5" spans="1:9">
      <c r="A5" s="97"/>
      <c r="B5" s="10" t="s">
        <v>93</v>
      </c>
      <c r="C5" s="33">
        <v>2</v>
      </c>
      <c r="D5" s="34">
        <f t="shared" ref="D5:D86" si="0">C5/16</f>
        <v>0.125</v>
      </c>
      <c r="E5" s="35"/>
      <c r="F5" s="36">
        <f t="shared" ref="F5" si="1">E5/16</f>
        <v>0</v>
      </c>
      <c r="G5" s="37"/>
      <c r="H5" s="38">
        <f t="shared" ref="H5" si="2">G5/16</f>
        <v>0</v>
      </c>
      <c r="I5" s="12"/>
    </row>
    <row r="6" spans="1:9">
      <c r="A6" s="97" t="s">
        <v>143</v>
      </c>
      <c r="B6" s="10" t="s">
        <v>66</v>
      </c>
      <c r="C6" s="33"/>
      <c r="D6" s="34">
        <f t="shared" ref="D6" si="3">C6/16</f>
        <v>0</v>
      </c>
      <c r="E6" s="35"/>
      <c r="F6" s="36">
        <f t="shared" ref="F6" si="4">E6/16</f>
        <v>0</v>
      </c>
      <c r="G6" s="37">
        <v>3.9</v>
      </c>
      <c r="H6" s="38">
        <f t="shared" ref="H6" si="5">G6/16</f>
        <v>0.24374999999999999</v>
      </c>
      <c r="I6" s="12"/>
    </row>
    <row r="7" spans="1:9">
      <c r="A7" s="97" t="s">
        <v>143</v>
      </c>
      <c r="B7" s="100" t="s">
        <v>67</v>
      </c>
      <c r="C7" s="39">
        <v>1.3</v>
      </c>
      <c r="D7" s="34">
        <f t="shared" si="0"/>
        <v>8.1250000000000003E-2</v>
      </c>
      <c r="E7" s="35">
        <v>0</v>
      </c>
      <c r="F7" s="36">
        <f t="shared" ref="F7" si="6">E7/16</f>
        <v>0</v>
      </c>
      <c r="G7" s="37">
        <v>4.9000000000000004</v>
      </c>
      <c r="H7" s="38">
        <f t="shared" ref="H7" si="7">G7/16</f>
        <v>0.30625000000000002</v>
      </c>
      <c r="I7" s="12"/>
    </row>
    <row r="8" spans="1:9" s="4" customFormat="1">
      <c r="A8" s="97"/>
      <c r="B8" s="107" t="s">
        <v>94</v>
      </c>
      <c r="C8" s="40">
        <f>SUM(C4:C7)</f>
        <v>39.299999999999997</v>
      </c>
      <c r="D8" s="41">
        <f t="shared" ref="D8:H8" si="8">SUM(D4:D7)</f>
        <v>2.4562499999999998</v>
      </c>
      <c r="E8" s="42">
        <f t="shared" si="8"/>
        <v>120</v>
      </c>
      <c r="F8" s="43">
        <f t="shared" si="8"/>
        <v>7.5</v>
      </c>
      <c r="G8" s="44">
        <f t="shared" si="8"/>
        <v>84.800000000000011</v>
      </c>
      <c r="H8" s="45">
        <f t="shared" si="8"/>
        <v>5.3000000000000007</v>
      </c>
      <c r="I8" s="13"/>
    </row>
    <row r="9" spans="1:9">
      <c r="A9" s="97"/>
      <c r="B9" s="10"/>
      <c r="C9" s="46"/>
      <c r="D9" s="34"/>
      <c r="E9" s="47"/>
      <c r="F9" s="36"/>
      <c r="G9" s="48"/>
      <c r="H9" s="38"/>
      <c r="I9" s="12"/>
    </row>
    <row r="10" spans="1:9">
      <c r="A10" s="97"/>
      <c r="B10" s="111" t="s">
        <v>95</v>
      </c>
      <c r="C10" s="46"/>
      <c r="D10" s="34"/>
      <c r="E10" s="47"/>
      <c r="F10" s="36"/>
      <c r="G10" s="48"/>
      <c r="H10" s="38"/>
      <c r="I10" s="12"/>
    </row>
    <row r="11" spans="1:9">
      <c r="A11" s="97" t="s">
        <v>143</v>
      </c>
      <c r="B11" s="10" t="s">
        <v>68</v>
      </c>
      <c r="C11" s="33">
        <v>30</v>
      </c>
      <c r="D11" s="34">
        <f t="shared" si="0"/>
        <v>1.875</v>
      </c>
      <c r="E11" s="35">
        <v>104.7</v>
      </c>
      <c r="F11" s="36">
        <f t="shared" ref="F11" si="9">E11/16</f>
        <v>6.5437500000000002</v>
      </c>
      <c r="G11" s="37">
        <v>42.5</v>
      </c>
      <c r="H11" s="38">
        <f t="shared" ref="H11" si="10">G11/16</f>
        <v>2.65625</v>
      </c>
      <c r="I11" s="102" t="s">
        <v>148</v>
      </c>
    </row>
    <row r="12" spans="1:9">
      <c r="A12" s="97" t="s">
        <v>143</v>
      </c>
      <c r="B12" s="20" t="s">
        <v>147</v>
      </c>
      <c r="C12" s="39">
        <v>3</v>
      </c>
      <c r="D12" s="49">
        <f t="shared" si="0"/>
        <v>0.1875</v>
      </c>
      <c r="E12" s="50">
        <v>0</v>
      </c>
      <c r="F12" s="51">
        <f t="shared" ref="F12" si="11">E12/16</f>
        <v>0</v>
      </c>
      <c r="G12" s="52">
        <v>5.5</v>
      </c>
      <c r="H12" s="53">
        <f t="shared" ref="H12" si="12">G12/16</f>
        <v>0.34375</v>
      </c>
      <c r="I12" s="12"/>
    </row>
    <row r="13" spans="1:9" s="4" customFormat="1">
      <c r="A13" s="97"/>
      <c r="B13" s="107" t="s">
        <v>94</v>
      </c>
      <c r="C13" s="40">
        <f>SUM(C11:C12)</f>
        <v>33</v>
      </c>
      <c r="D13" s="41">
        <f t="shared" ref="D13:H13" si="13">SUM(D11:D12)</f>
        <v>2.0625</v>
      </c>
      <c r="E13" s="42">
        <f t="shared" si="13"/>
        <v>104.7</v>
      </c>
      <c r="F13" s="43">
        <f t="shared" si="13"/>
        <v>6.5437500000000002</v>
      </c>
      <c r="G13" s="44">
        <f t="shared" si="13"/>
        <v>48</v>
      </c>
      <c r="H13" s="45">
        <f t="shared" si="13"/>
        <v>3</v>
      </c>
      <c r="I13" s="13"/>
    </row>
    <row r="14" spans="1:9">
      <c r="A14" s="97"/>
      <c r="B14" s="10"/>
      <c r="C14" s="46"/>
      <c r="D14" s="34"/>
      <c r="E14" s="47"/>
      <c r="F14" s="36"/>
      <c r="G14" s="48"/>
      <c r="H14" s="38"/>
      <c r="I14" s="12"/>
    </row>
    <row r="15" spans="1:9">
      <c r="A15" s="97"/>
      <c r="B15" s="111" t="s">
        <v>96</v>
      </c>
      <c r="C15" s="46"/>
      <c r="D15" s="34"/>
      <c r="E15" s="47"/>
      <c r="F15" s="36"/>
      <c r="G15" s="48"/>
      <c r="H15" s="38"/>
      <c r="I15" s="12"/>
    </row>
    <row r="16" spans="1:9">
      <c r="A16" s="97" t="s">
        <v>143</v>
      </c>
      <c r="B16" s="10" t="s">
        <v>69</v>
      </c>
      <c r="C16" s="33">
        <v>32</v>
      </c>
      <c r="D16" s="34">
        <f t="shared" si="0"/>
        <v>2</v>
      </c>
      <c r="E16" s="35">
        <v>103.4</v>
      </c>
      <c r="F16" s="36">
        <f t="shared" ref="F16" si="14">E16/16</f>
        <v>6.4625000000000004</v>
      </c>
      <c r="G16" s="37">
        <v>43</v>
      </c>
      <c r="H16" s="38">
        <f t="shared" ref="H16" si="15">G16/16</f>
        <v>2.6875</v>
      </c>
      <c r="I16" s="12" t="s">
        <v>105</v>
      </c>
    </row>
    <row r="17" spans="1:9">
      <c r="A17" s="97" t="s">
        <v>120</v>
      </c>
      <c r="B17" s="10" t="s">
        <v>70</v>
      </c>
      <c r="C17" s="33"/>
      <c r="D17" s="34">
        <f>C17/16</f>
        <v>0</v>
      </c>
      <c r="E17" s="35"/>
      <c r="F17" s="36">
        <f>E17/16</f>
        <v>0</v>
      </c>
      <c r="G17" s="37">
        <v>2.8</v>
      </c>
      <c r="H17" s="38">
        <f>G17/16</f>
        <v>0.17499999999999999</v>
      </c>
      <c r="I17" s="12"/>
    </row>
    <row r="18" spans="1:9">
      <c r="A18" s="97" t="s">
        <v>143</v>
      </c>
      <c r="B18" s="101" t="s">
        <v>71</v>
      </c>
      <c r="C18" s="33">
        <v>1.3</v>
      </c>
      <c r="D18" s="34">
        <f t="shared" si="0"/>
        <v>8.1250000000000003E-2</v>
      </c>
      <c r="E18" s="35"/>
      <c r="F18" s="36">
        <f t="shared" ref="F18" si="16">E18/16</f>
        <v>0</v>
      </c>
      <c r="G18" s="37">
        <v>5.2</v>
      </c>
      <c r="H18" s="38">
        <f t="shared" ref="H18" si="17">G18/16</f>
        <v>0.32500000000000001</v>
      </c>
      <c r="I18" s="12"/>
    </row>
    <row r="19" spans="1:9">
      <c r="A19" s="97" t="s">
        <v>143</v>
      </c>
      <c r="B19" s="19" t="s">
        <v>72</v>
      </c>
      <c r="C19" s="33"/>
      <c r="D19" s="34">
        <f t="shared" ref="D19:D22" si="18">C19/16</f>
        <v>0</v>
      </c>
      <c r="E19" s="35"/>
      <c r="F19" s="36">
        <f t="shared" ref="F19:F22" si="19">E19/16</f>
        <v>0</v>
      </c>
      <c r="G19" s="56">
        <v>1.7</v>
      </c>
      <c r="H19" s="38">
        <f t="shared" ref="H19:H22" si="20">G19/16</f>
        <v>0.10625</v>
      </c>
      <c r="I19" s="12" t="s">
        <v>146</v>
      </c>
    </row>
    <row r="20" spans="1:9">
      <c r="A20" s="97" t="s">
        <v>143</v>
      </c>
      <c r="B20" s="19" t="s">
        <v>73</v>
      </c>
      <c r="C20" s="33"/>
      <c r="D20" s="34">
        <f t="shared" si="18"/>
        <v>0</v>
      </c>
      <c r="E20" s="35"/>
      <c r="F20" s="36">
        <f t="shared" si="19"/>
        <v>0</v>
      </c>
      <c r="G20" s="56">
        <v>5</v>
      </c>
      <c r="H20" s="38">
        <f t="shared" si="20"/>
        <v>0.3125</v>
      </c>
      <c r="I20" s="12" t="s">
        <v>0</v>
      </c>
    </row>
    <row r="21" spans="1:9">
      <c r="A21" s="97" t="s">
        <v>143</v>
      </c>
      <c r="B21" s="19" t="s">
        <v>74</v>
      </c>
      <c r="C21" s="33"/>
      <c r="D21" s="34">
        <f t="shared" si="18"/>
        <v>0</v>
      </c>
      <c r="E21" s="35"/>
      <c r="F21" s="36">
        <f t="shared" si="19"/>
        <v>0</v>
      </c>
      <c r="G21" s="56">
        <v>3.2</v>
      </c>
      <c r="H21" s="38">
        <f t="shared" si="20"/>
        <v>0.2</v>
      </c>
      <c r="I21" s="12" t="s">
        <v>146</v>
      </c>
    </row>
    <row r="22" spans="1:9">
      <c r="A22" s="97" t="s">
        <v>143</v>
      </c>
      <c r="B22" s="19" t="s">
        <v>75</v>
      </c>
      <c r="C22" s="33"/>
      <c r="D22" s="34">
        <f t="shared" si="18"/>
        <v>0</v>
      </c>
      <c r="E22" s="35"/>
      <c r="F22" s="36">
        <f t="shared" si="19"/>
        <v>0</v>
      </c>
      <c r="G22" s="56">
        <v>6.8</v>
      </c>
      <c r="H22" s="38">
        <f t="shared" si="20"/>
        <v>0.42499999999999999</v>
      </c>
      <c r="I22" s="12" t="s">
        <v>146</v>
      </c>
    </row>
    <row r="23" spans="1:9">
      <c r="A23" s="97" t="s">
        <v>143</v>
      </c>
      <c r="B23" s="20" t="s">
        <v>76</v>
      </c>
      <c r="C23" s="39">
        <v>10</v>
      </c>
      <c r="D23" s="49">
        <f t="shared" si="0"/>
        <v>0.625</v>
      </c>
      <c r="E23" s="50">
        <v>41.8</v>
      </c>
      <c r="F23" s="51">
        <f t="shared" ref="F23" si="21">E23/16</f>
        <v>2.6124999999999998</v>
      </c>
      <c r="G23" s="52">
        <v>22</v>
      </c>
      <c r="H23" s="53">
        <f t="shared" ref="H23" si="22">G23/16</f>
        <v>1.375</v>
      </c>
      <c r="I23" s="12"/>
    </row>
    <row r="24" spans="1:9" s="4" customFormat="1">
      <c r="A24" s="97"/>
      <c r="B24" s="107" t="s">
        <v>94</v>
      </c>
      <c r="C24" s="40">
        <f>SUM(C16:C23)</f>
        <v>43.3</v>
      </c>
      <c r="D24" s="41">
        <f t="shared" ref="D24:H24" si="23">SUM(D16:D23)</f>
        <v>2.7062499999999998</v>
      </c>
      <c r="E24" s="42">
        <f t="shared" si="23"/>
        <v>145.19999999999999</v>
      </c>
      <c r="F24" s="43">
        <f t="shared" si="23"/>
        <v>9.0749999999999993</v>
      </c>
      <c r="G24" s="44">
        <f t="shared" si="23"/>
        <v>89.7</v>
      </c>
      <c r="H24" s="45">
        <f t="shared" si="23"/>
        <v>5.6062500000000002</v>
      </c>
      <c r="I24" s="13"/>
    </row>
    <row r="25" spans="1:9">
      <c r="A25" s="97"/>
      <c r="B25" s="10"/>
      <c r="C25" s="46"/>
      <c r="D25" s="34"/>
      <c r="E25" s="47"/>
      <c r="F25" s="36"/>
      <c r="G25" s="48"/>
      <c r="H25" s="38"/>
      <c r="I25" s="12"/>
    </row>
    <row r="26" spans="1:9">
      <c r="A26" s="97"/>
      <c r="B26" s="111" t="s">
        <v>97</v>
      </c>
      <c r="C26" s="46"/>
      <c r="D26" s="34"/>
      <c r="E26" s="47"/>
      <c r="F26" s="36"/>
      <c r="G26" s="48"/>
      <c r="H26" s="38"/>
      <c r="I26" s="12"/>
    </row>
    <row r="27" spans="1:9">
      <c r="A27" s="97" t="s">
        <v>143</v>
      </c>
      <c r="B27" s="10" t="s">
        <v>98</v>
      </c>
      <c r="C27" s="33">
        <v>1</v>
      </c>
      <c r="D27" s="34">
        <f t="shared" si="0"/>
        <v>6.25E-2</v>
      </c>
      <c r="E27" s="35">
        <v>0</v>
      </c>
      <c r="F27" s="36">
        <f t="shared" ref="F27" si="24">E27/16</f>
        <v>0</v>
      </c>
      <c r="G27" s="37">
        <v>7</v>
      </c>
      <c r="H27" s="38">
        <f t="shared" ref="H27" si="25">G27/16</f>
        <v>0.4375</v>
      </c>
      <c r="I27" s="12"/>
    </row>
    <row r="28" spans="1:9">
      <c r="A28" s="97" t="s">
        <v>143</v>
      </c>
      <c r="B28" s="10" t="s">
        <v>140</v>
      </c>
      <c r="C28" s="33">
        <v>1</v>
      </c>
      <c r="D28" s="34">
        <f t="shared" si="0"/>
        <v>6.25E-2</v>
      </c>
      <c r="E28" s="35">
        <v>13.2</v>
      </c>
      <c r="F28" s="36">
        <f t="shared" ref="F28" si="26">E28/16</f>
        <v>0.82499999999999996</v>
      </c>
      <c r="G28" s="37">
        <v>12.2</v>
      </c>
      <c r="H28" s="38">
        <f t="shared" ref="H28" si="27">G28/16</f>
        <v>0.76249999999999996</v>
      </c>
      <c r="I28" s="12"/>
    </row>
    <row r="29" spans="1:9">
      <c r="A29" s="97" t="s">
        <v>143</v>
      </c>
      <c r="B29" s="1" t="s">
        <v>77</v>
      </c>
      <c r="C29" s="33">
        <v>0</v>
      </c>
      <c r="D29" s="34">
        <f t="shared" ref="D29" si="28">C29/16</f>
        <v>0</v>
      </c>
      <c r="E29" s="35">
        <v>0</v>
      </c>
      <c r="F29" s="36">
        <f t="shared" ref="F29" si="29">E29/16</f>
        <v>0</v>
      </c>
      <c r="G29" s="37">
        <v>0.8</v>
      </c>
      <c r="H29" s="38">
        <f t="shared" ref="H29" si="30">G29/16</f>
        <v>0.05</v>
      </c>
      <c r="I29" s="12" t="s">
        <v>157</v>
      </c>
    </row>
    <row r="30" spans="1:9">
      <c r="A30" s="97"/>
      <c r="B30" s="10" t="s">
        <v>99</v>
      </c>
      <c r="C30" s="33">
        <v>4.0999999999999996</v>
      </c>
      <c r="D30" s="34">
        <f t="shared" si="0"/>
        <v>0.25624999999999998</v>
      </c>
      <c r="E30" s="35">
        <v>8.3000000000000007</v>
      </c>
      <c r="F30" s="36">
        <f t="shared" ref="F30" si="31">E30/16</f>
        <v>0.51875000000000004</v>
      </c>
      <c r="G30" s="37"/>
      <c r="H30" s="38">
        <f t="shared" ref="H30" si="32">G30/16</f>
        <v>0</v>
      </c>
      <c r="I30" s="12" t="s">
        <v>134</v>
      </c>
    </row>
    <row r="31" spans="1:9">
      <c r="A31" s="97" t="s">
        <v>143</v>
      </c>
      <c r="B31" s="10" t="s">
        <v>100</v>
      </c>
      <c r="C31" s="33">
        <v>0.6</v>
      </c>
      <c r="D31" s="34">
        <f t="shared" si="0"/>
        <v>3.7499999999999999E-2</v>
      </c>
      <c r="E31" s="35">
        <v>0</v>
      </c>
      <c r="F31" s="36">
        <f t="shared" ref="F31" si="33">E31/16</f>
        <v>0</v>
      </c>
      <c r="G31" s="37">
        <v>0.5</v>
      </c>
      <c r="H31" s="38">
        <f t="shared" ref="H31" si="34">G31/16</f>
        <v>3.125E-2</v>
      </c>
      <c r="I31" s="12"/>
    </row>
    <row r="32" spans="1:9">
      <c r="A32" s="97" t="s">
        <v>143</v>
      </c>
      <c r="B32" s="10" t="s">
        <v>101</v>
      </c>
      <c r="C32" s="33">
        <v>1.7</v>
      </c>
      <c r="D32" s="34">
        <f t="shared" si="0"/>
        <v>0.10625</v>
      </c>
      <c r="E32" s="35">
        <v>0</v>
      </c>
      <c r="F32" s="36">
        <f t="shared" ref="F32" si="35">E32/16</f>
        <v>0</v>
      </c>
      <c r="G32" s="37">
        <v>1.7</v>
      </c>
      <c r="H32" s="38">
        <f t="shared" ref="H32" si="36">G32/16</f>
        <v>0.10625</v>
      </c>
      <c r="I32" s="12"/>
    </row>
    <row r="33" spans="1:9">
      <c r="A33" s="97" t="s">
        <v>143</v>
      </c>
      <c r="B33" s="10" t="s">
        <v>102</v>
      </c>
      <c r="C33" s="33">
        <v>1.5</v>
      </c>
      <c r="D33" s="34">
        <f t="shared" si="0"/>
        <v>9.375E-2</v>
      </c>
      <c r="E33" s="35">
        <v>9.4</v>
      </c>
      <c r="F33" s="36">
        <f t="shared" ref="F33" si="37">E33/16</f>
        <v>0.58750000000000002</v>
      </c>
      <c r="G33" s="37">
        <v>5.9</v>
      </c>
      <c r="H33" s="38">
        <f t="shared" ref="H33" si="38">G33/16</f>
        <v>0.36875000000000002</v>
      </c>
      <c r="I33" s="12"/>
    </row>
    <row r="34" spans="1:9">
      <c r="A34" s="97" t="s">
        <v>143</v>
      </c>
      <c r="B34" s="10" t="s">
        <v>1</v>
      </c>
      <c r="C34" s="33">
        <v>2.5</v>
      </c>
      <c r="D34" s="34">
        <f t="shared" ref="D34" si="39">C34/16</f>
        <v>0.15625</v>
      </c>
      <c r="E34" s="35">
        <v>16.3</v>
      </c>
      <c r="F34" s="36">
        <f t="shared" ref="F34" si="40">E34/16</f>
        <v>1.01875</v>
      </c>
      <c r="G34" s="37">
        <v>3</v>
      </c>
      <c r="H34" s="38">
        <f t="shared" ref="H34" si="41">G34/16</f>
        <v>0.1875</v>
      </c>
      <c r="I34" s="12" t="s">
        <v>130</v>
      </c>
    </row>
    <row r="35" spans="1:9">
      <c r="A35" s="97"/>
      <c r="B35" s="10" t="s">
        <v>2</v>
      </c>
      <c r="C35" s="33">
        <v>2</v>
      </c>
      <c r="D35" s="34">
        <f t="shared" si="0"/>
        <v>0.125</v>
      </c>
      <c r="E35" s="35"/>
      <c r="F35" s="36">
        <f t="shared" ref="F35" si="42">E35/16</f>
        <v>0</v>
      </c>
      <c r="G35" s="37"/>
      <c r="H35" s="38">
        <f t="shared" ref="H35" si="43">G35/16</f>
        <v>0</v>
      </c>
      <c r="I35" s="12"/>
    </row>
    <row r="36" spans="1:9">
      <c r="A36" s="97" t="s">
        <v>143</v>
      </c>
      <c r="B36" s="10" t="s">
        <v>3</v>
      </c>
      <c r="C36" s="33">
        <v>1.3</v>
      </c>
      <c r="D36" s="34">
        <f t="shared" si="0"/>
        <v>8.1250000000000003E-2</v>
      </c>
      <c r="E36" s="35">
        <v>0</v>
      </c>
      <c r="F36" s="36">
        <f t="shared" ref="F36" si="44">E36/16</f>
        <v>0</v>
      </c>
      <c r="G36" s="37">
        <v>2.7</v>
      </c>
      <c r="H36" s="38">
        <f t="shared" ref="H36" si="45">G36/16</f>
        <v>0.16875000000000001</v>
      </c>
      <c r="I36" s="12"/>
    </row>
    <row r="37" spans="1:9">
      <c r="A37" s="97" t="s">
        <v>143</v>
      </c>
      <c r="B37" s="10" t="s">
        <v>4</v>
      </c>
      <c r="C37" s="33">
        <v>0.3</v>
      </c>
      <c r="D37" s="34">
        <f t="shared" si="0"/>
        <v>1.8749999999999999E-2</v>
      </c>
      <c r="E37" s="35">
        <v>1.3</v>
      </c>
      <c r="F37" s="36">
        <f t="shared" ref="F37" si="46">E37/16</f>
        <v>8.1250000000000003E-2</v>
      </c>
      <c r="G37" s="37">
        <v>0.6</v>
      </c>
      <c r="H37" s="38">
        <f t="shared" ref="H37" si="47">G37/16</f>
        <v>3.7499999999999999E-2</v>
      </c>
      <c r="I37" s="12" t="s">
        <v>125</v>
      </c>
    </row>
    <row r="38" spans="1:9">
      <c r="A38" s="97" t="s">
        <v>143</v>
      </c>
      <c r="B38" s="10" t="s">
        <v>103</v>
      </c>
      <c r="C38" s="33">
        <v>1</v>
      </c>
      <c r="D38" s="34">
        <f t="shared" si="0"/>
        <v>6.25E-2</v>
      </c>
      <c r="E38" s="35">
        <v>0</v>
      </c>
      <c r="F38" s="36">
        <f t="shared" ref="F38" si="48">E38/16</f>
        <v>0</v>
      </c>
      <c r="G38" s="37">
        <v>1.2</v>
      </c>
      <c r="H38" s="38">
        <f t="shared" ref="H38" si="49">G38/16</f>
        <v>7.4999999999999997E-2</v>
      </c>
      <c r="I38" s="12"/>
    </row>
    <row r="39" spans="1:9">
      <c r="A39" s="97" t="s">
        <v>143</v>
      </c>
      <c r="B39" s="20" t="s">
        <v>104</v>
      </c>
      <c r="C39" s="39">
        <v>2.5</v>
      </c>
      <c r="D39" s="49">
        <f t="shared" si="0"/>
        <v>0.15625</v>
      </c>
      <c r="E39" s="50">
        <v>1.9</v>
      </c>
      <c r="F39" s="51">
        <f t="shared" ref="F39" si="50">E39/16</f>
        <v>0.11874999999999999</v>
      </c>
      <c r="G39" s="52">
        <v>1.9</v>
      </c>
      <c r="H39" s="53">
        <f t="shared" ref="H39" si="51">G39/16</f>
        <v>0.11874999999999999</v>
      </c>
      <c r="I39" s="12"/>
    </row>
    <row r="40" spans="1:9" s="4" customFormat="1">
      <c r="A40" s="97"/>
      <c r="B40" s="107" t="s">
        <v>94</v>
      </c>
      <c r="C40" s="40">
        <f>SUM(C27:C39)</f>
        <v>19.5</v>
      </c>
      <c r="D40" s="41">
        <f t="shared" ref="D40:H40" si="52">SUM(D27:D39)</f>
        <v>1.21875</v>
      </c>
      <c r="E40" s="42">
        <f t="shared" si="52"/>
        <v>50.4</v>
      </c>
      <c r="F40" s="43">
        <f t="shared" si="52"/>
        <v>3.15</v>
      </c>
      <c r="G40" s="44">
        <f t="shared" si="52"/>
        <v>37.500000000000007</v>
      </c>
      <c r="H40" s="45">
        <f t="shared" si="52"/>
        <v>2.3437500000000004</v>
      </c>
      <c r="I40" s="13"/>
    </row>
    <row r="41" spans="1:9">
      <c r="A41" s="97"/>
      <c r="B41" s="10"/>
      <c r="C41" s="46"/>
      <c r="D41" s="34"/>
      <c r="E41" s="47"/>
      <c r="F41" s="36"/>
      <c r="G41" s="48"/>
      <c r="H41" s="38"/>
      <c r="I41" s="12"/>
    </row>
    <row r="42" spans="1:9">
      <c r="A42" s="97"/>
      <c r="B42" s="112" t="s">
        <v>159</v>
      </c>
      <c r="C42" s="46"/>
      <c r="D42" s="34"/>
      <c r="E42" s="47"/>
      <c r="F42" s="36"/>
      <c r="G42" s="48"/>
      <c r="H42" s="38"/>
      <c r="I42" s="12"/>
    </row>
    <row r="43" spans="1:9">
      <c r="A43" s="97" t="s">
        <v>143</v>
      </c>
      <c r="B43" s="1" t="s">
        <v>160</v>
      </c>
      <c r="C43" s="33">
        <v>1</v>
      </c>
      <c r="D43" s="34">
        <f t="shared" si="0"/>
        <v>6.25E-2</v>
      </c>
      <c r="E43" s="35">
        <v>0</v>
      </c>
      <c r="F43" s="36">
        <f t="shared" ref="F43" si="53">E43/16</f>
        <v>0</v>
      </c>
      <c r="G43" s="37">
        <v>0.9</v>
      </c>
      <c r="H43" s="38">
        <f t="shared" ref="H43" si="54">G43/16</f>
        <v>5.6250000000000001E-2</v>
      </c>
      <c r="I43" s="12"/>
    </row>
    <row r="44" spans="1:9">
      <c r="A44" s="97" t="s">
        <v>143</v>
      </c>
      <c r="B44" s="1" t="s">
        <v>161</v>
      </c>
      <c r="C44" s="33">
        <v>1.3</v>
      </c>
      <c r="D44" s="34">
        <f t="shared" si="0"/>
        <v>8.1250000000000003E-2</v>
      </c>
      <c r="E44" s="35">
        <v>0</v>
      </c>
      <c r="F44" s="36">
        <f t="shared" ref="F44" si="55">E44/16</f>
        <v>0</v>
      </c>
      <c r="G44" s="37">
        <v>2.4</v>
      </c>
      <c r="H44" s="38">
        <f t="shared" ref="H44" si="56">G44/16</f>
        <v>0.15</v>
      </c>
      <c r="I44" s="12"/>
    </row>
    <row r="45" spans="1:9">
      <c r="A45" s="97" t="s">
        <v>143</v>
      </c>
      <c r="B45" s="1" t="s">
        <v>5</v>
      </c>
      <c r="C45" s="33">
        <v>0.3</v>
      </c>
      <c r="D45" s="34">
        <f t="shared" si="0"/>
        <v>1.8749999999999999E-2</v>
      </c>
      <c r="E45" s="35">
        <v>0</v>
      </c>
      <c r="F45" s="36">
        <f t="shared" ref="F45" si="57">E45/16</f>
        <v>0</v>
      </c>
      <c r="G45" s="37">
        <v>1.6</v>
      </c>
      <c r="H45" s="38">
        <f t="shared" ref="H45" si="58">G45/16</f>
        <v>0.1</v>
      </c>
      <c r="I45" s="12"/>
    </row>
    <row r="46" spans="1:9">
      <c r="A46" s="97" t="s">
        <v>143</v>
      </c>
      <c r="B46" s="19" t="s">
        <v>6</v>
      </c>
      <c r="C46" s="54"/>
      <c r="D46" s="34">
        <f>C46/16</f>
        <v>0</v>
      </c>
      <c r="E46" s="55"/>
      <c r="F46" s="36">
        <f>E46/16</f>
        <v>0</v>
      </c>
      <c r="G46" s="56"/>
      <c r="H46" s="38">
        <f>G46/16</f>
        <v>0</v>
      </c>
      <c r="I46" s="12" t="s">
        <v>149</v>
      </c>
    </row>
    <row r="47" spans="1:9">
      <c r="A47" s="97" t="s">
        <v>143</v>
      </c>
      <c r="B47" s="1" t="s">
        <v>162</v>
      </c>
      <c r="C47" s="33">
        <v>2</v>
      </c>
      <c r="D47" s="34">
        <f t="shared" si="0"/>
        <v>0.125</v>
      </c>
      <c r="E47" s="35">
        <v>7.9</v>
      </c>
      <c r="F47" s="36">
        <f t="shared" ref="F47" si="59">E47/16</f>
        <v>0.49375000000000002</v>
      </c>
      <c r="G47" s="37">
        <v>3.5</v>
      </c>
      <c r="H47" s="38">
        <f t="shared" ref="H47" si="60">G47/16</f>
        <v>0.21875</v>
      </c>
      <c r="I47" s="12" t="s">
        <v>87</v>
      </c>
    </row>
    <row r="48" spans="1:9">
      <c r="A48" s="97" t="s">
        <v>143</v>
      </c>
      <c r="B48" s="1" t="s">
        <v>7</v>
      </c>
      <c r="C48" s="33">
        <v>0.5</v>
      </c>
      <c r="D48" s="34">
        <f t="shared" si="0"/>
        <v>3.125E-2</v>
      </c>
      <c r="E48" s="35">
        <v>0.5</v>
      </c>
      <c r="F48" s="36">
        <f t="shared" ref="F48:F49" si="61">E48/16</f>
        <v>3.125E-2</v>
      </c>
      <c r="G48" s="37">
        <v>0.5</v>
      </c>
      <c r="H48" s="38">
        <f t="shared" ref="H48:H49" si="62">G48/16</f>
        <v>3.125E-2</v>
      </c>
      <c r="I48" s="12"/>
    </row>
    <row r="49" spans="1:9">
      <c r="A49" s="97" t="s">
        <v>153</v>
      </c>
      <c r="B49" s="1" t="s">
        <v>121</v>
      </c>
      <c r="C49" s="33"/>
      <c r="D49" s="34">
        <f t="shared" si="0"/>
        <v>0</v>
      </c>
      <c r="E49" s="35"/>
      <c r="F49" s="36">
        <f t="shared" si="61"/>
        <v>0</v>
      </c>
      <c r="G49" s="37">
        <v>3</v>
      </c>
      <c r="H49" s="38">
        <f t="shared" si="62"/>
        <v>0.1875</v>
      </c>
      <c r="I49" s="12"/>
    </row>
    <row r="50" spans="1:9">
      <c r="A50" s="97" t="s">
        <v>143</v>
      </c>
      <c r="B50" s="1" t="s">
        <v>8</v>
      </c>
      <c r="C50" s="33">
        <v>0</v>
      </c>
      <c r="D50" s="34">
        <f t="shared" ref="D50" si="63">C50/16</f>
        <v>0</v>
      </c>
      <c r="E50" s="35">
        <v>0</v>
      </c>
      <c r="F50" s="36">
        <f t="shared" ref="F50" si="64">E50/16</f>
        <v>0</v>
      </c>
      <c r="G50" s="37">
        <v>0.3</v>
      </c>
      <c r="H50" s="38">
        <f>G50/16</f>
        <v>1.8749999999999999E-2</v>
      </c>
      <c r="I50" s="12"/>
    </row>
    <row r="51" spans="1:9">
      <c r="A51" s="97" t="s">
        <v>143</v>
      </c>
      <c r="B51" s="1" t="s">
        <v>163</v>
      </c>
      <c r="C51" s="33">
        <v>0.7</v>
      </c>
      <c r="D51" s="34">
        <f t="shared" si="0"/>
        <v>4.3749999999999997E-2</v>
      </c>
      <c r="E51" s="35">
        <v>0.8</v>
      </c>
      <c r="F51" s="36">
        <f t="shared" ref="F51" si="65">E51/16</f>
        <v>0.05</v>
      </c>
      <c r="G51" s="37">
        <v>0.8</v>
      </c>
      <c r="H51" s="38">
        <f t="shared" ref="H51" si="66">G51/16</f>
        <v>0.05</v>
      </c>
      <c r="I51" s="12"/>
    </row>
    <row r="52" spans="1:9">
      <c r="A52" s="97" t="s">
        <v>143</v>
      </c>
      <c r="B52" s="1" t="s">
        <v>9</v>
      </c>
      <c r="C52" s="33">
        <v>0</v>
      </c>
      <c r="D52" s="34">
        <f t="shared" ref="D52" si="67">C52/16</f>
        <v>0</v>
      </c>
      <c r="E52" s="35">
        <v>0</v>
      </c>
      <c r="F52" s="36">
        <f t="shared" ref="F52" si="68">E52/16</f>
        <v>0</v>
      </c>
      <c r="G52" s="37">
        <v>1.1000000000000001</v>
      </c>
      <c r="H52" s="38">
        <f t="shared" ref="H52" si="69">G52/16</f>
        <v>6.8750000000000006E-2</v>
      </c>
      <c r="I52" s="12"/>
    </row>
    <row r="53" spans="1:9">
      <c r="A53" s="97" t="s">
        <v>143</v>
      </c>
      <c r="B53" s="1" t="s">
        <v>10</v>
      </c>
      <c r="C53" s="33">
        <v>0</v>
      </c>
      <c r="D53" s="34">
        <f t="shared" ref="D53" si="70">C53/16</f>
        <v>0</v>
      </c>
      <c r="E53" s="35">
        <v>0.3</v>
      </c>
      <c r="F53" s="36">
        <f t="shared" ref="F53:F56" si="71">E53/16</f>
        <v>1.8749999999999999E-2</v>
      </c>
      <c r="G53" s="37">
        <v>0.6</v>
      </c>
      <c r="H53" s="38">
        <f t="shared" ref="H53:H56" si="72">G53/16</f>
        <v>3.7499999999999999E-2</v>
      </c>
      <c r="I53" s="12"/>
    </row>
    <row r="54" spans="1:9">
      <c r="A54" s="97" t="s">
        <v>143</v>
      </c>
      <c r="B54" s="1" t="s">
        <v>11</v>
      </c>
      <c r="C54" s="33">
        <v>3.7</v>
      </c>
      <c r="D54" s="34">
        <f t="shared" ref="D54:D56" si="73">C54/16</f>
        <v>0.23125000000000001</v>
      </c>
      <c r="E54" s="35">
        <v>2.2000000000000002</v>
      </c>
      <c r="F54" s="36">
        <f t="shared" si="71"/>
        <v>0.13750000000000001</v>
      </c>
      <c r="G54" s="37">
        <v>8.5</v>
      </c>
      <c r="H54" s="38">
        <f t="shared" si="72"/>
        <v>0.53125</v>
      </c>
      <c r="I54" s="12" t="s">
        <v>132</v>
      </c>
    </row>
    <row r="55" spans="1:9">
      <c r="A55" s="97" t="s">
        <v>143</v>
      </c>
      <c r="B55" s="1" t="s">
        <v>144</v>
      </c>
      <c r="C55" s="33">
        <v>0</v>
      </c>
      <c r="D55" s="34">
        <f t="shared" ref="D55" si="74">C55/16</f>
        <v>0</v>
      </c>
      <c r="E55" s="35">
        <v>0</v>
      </c>
      <c r="F55" s="36">
        <f t="shared" ref="F55" si="75">E55/16</f>
        <v>0</v>
      </c>
      <c r="G55" s="37">
        <v>5.8</v>
      </c>
      <c r="H55" s="38">
        <f t="shared" ref="H55" si="76">G55/16</f>
        <v>0.36249999999999999</v>
      </c>
      <c r="I55" s="12" t="s">
        <v>145</v>
      </c>
    </row>
    <row r="56" spans="1:9">
      <c r="A56" s="97" t="s">
        <v>143</v>
      </c>
      <c r="B56" s="1" t="s">
        <v>12</v>
      </c>
      <c r="C56" s="39">
        <v>0</v>
      </c>
      <c r="D56" s="49">
        <f t="shared" si="73"/>
        <v>0</v>
      </c>
      <c r="E56" s="50">
        <v>1</v>
      </c>
      <c r="F56" s="51">
        <f t="shared" si="71"/>
        <v>6.25E-2</v>
      </c>
      <c r="G56" s="52">
        <v>1</v>
      </c>
      <c r="H56" s="53">
        <f t="shared" si="72"/>
        <v>6.25E-2</v>
      </c>
      <c r="I56" s="12" t="s">
        <v>89</v>
      </c>
    </row>
    <row r="57" spans="1:9" s="4" customFormat="1">
      <c r="A57" s="97"/>
      <c r="B57" s="2" t="s">
        <v>94</v>
      </c>
      <c r="C57" s="57">
        <f>SUM(C43:C56)</f>
        <v>9.5</v>
      </c>
      <c r="D57" s="58">
        <f t="shared" ref="D57:H57" si="77">SUM(D43:D56)</f>
        <v>0.59375</v>
      </c>
      <c r="E57" s="42">
        <f t="shared" si="77"/>
        <v>12.700000000000003</v>
      </c>
      <c r="F57" s="43">
        <f t="shared" si="77"/>
        <v>0.79375000000000018</v>
      </c>
      <c r="G57" s="44">
        <f t="shared" si="77"/>
        <v>30.000000000000004</v>
      </c>
      <c r="H57" s="45">
        <f t="shared" si="77"/>
        <v>1.8750000000000002</v>
      </c>
      <c r="I57" s="13"/>
    </row>
    <row r="58" spans="1:9">
      <c r="A58" s="97"/>
      <c r="C58" s="59"/>
      <c r="D58" s="34"/>
      <c r="E58" s="47"/>
      <c r="F58" s="36"/>
      <c r="G58" s="48"/>
      <c r="H58" s="38"/>
      <c r="I58" s="12"/>
    </row>
    <row r="59" spans="1:9">
      <c r="A59" s="97"/>
      <c r="B59" s="112" t="s">
        <v>164</v>
      </c>
      <c r="C59" s="59"/>
      <c r="D59" s="34"/>
      <c r="E59" s="47"/>
      <c r="F59" s="36"/>
      <c r="G59" s="48"/>
      <c r="H59" s="38"/>
      <c r="I59" s="12"/>
    </row>
    <row r="60" spans="1:9">
      <c r="A60" s="97" t="s">
        <v>143</v>
      </c>
      <c r="B60" s="1" t="s">
        <v>13</v>
      </c>
      <c r="C60" s="60">
        <v>2.9</v>
      </c>
      <c r="D60" s="34">
        <f t="shared" si="0"/>
        <v>0.18124999999999999</v>
      </c>
      <c r="E60" s="35"/>
      <c r="F60" s="36">
        <f t="shared" ref="F60" si="78">E60/16</f>
        <v>0</v>
      </c>
      <c r="G60" s="37">
        <v>20.6</v>
      </c>
      <c r="H60" s="38">
        <f t="shared" ref="H60" si="79">G60/16</f>
        <v>1.2875000000000001</v>
      </c>
      <c r="I60" s="12" t="s">
        <v>150</v>
      </c>
    </row>
    <row r="61" spans="1:9">
      <c r="A61" s="97" t="s">
        <v>143</v>
      </c>
      <c r="B61" s="1" t="s">
        <v>165</v>
      </c>
      <c r="C61" s="60">
        <v>0.5</v>
      </c>
      <c r="D61" s="34">
        <f t="shared" si="0"/>
        <v>3.125E-2</v>
      </c>
      <c r="E61" s="35"/>
      <c r="F61" s="36">
        <f t="shared" ref="F61" si="80">E61/16</f>
        <v>0</v>
      </c>
      <c r="G61" s="37">
        <v>1.3</v>
      </c>
      <c r="H61" s="38">
        <f t="shared" ref="H61" si="81">G61/16</f>
        <v>8.1250000000000003E-2</v>
      </c>
      <c r="I61" s="12"/>
    </row>
    <row r="62" spans="1:9">
      <c r="A62" s="97" t="s">
        <v>143</v>
      </c>
      <c r="B62" s="1" t="s">
        <v>14</v>
      </c>
      <c r="C62" s="60">
        <v>1.8</v>
      </c>
      <c r="D62" s="34">
        <f t="shared" si="0"/>
        <v>0.1125</v>
      </c>
      <c r="E62" s="35">
        <v>1.6</v>
      </c>
      <c r="F62" s="36">
        <f t="shared" ref="F62" si="82">E62/16</f>
        <v>0.1</v>
      </c>
      <c r="G62" s="37">
        <v>3.7</v>
      </c>
      <c r="H62" s="38">
        <f t="shared" ref="H62" si="83">G62/16</f>
        <v>0.23125000000000001</v>
      </c>
      <c r="I62" s="12" t="s">
        <v>126</v>
      </c>
    </row>
    <row r="63" spans="1:9">
      <c r="A63" s="97" t="s">
        <v>143</v>
      </c>
      <c r="B63" s="1" t="s">
        <v>15</v>
      </c>
      <c r="C63" s="60"/>
      <c r="D63" s="34">
        <f t="shared" ref="D63" si="84">C63/16</f>
        <v>0</v>
      </c>
      <c r="E63" s="35"/>
      <c r="F63" s="36">
        <f t="shared" ref="F63" si="85">E63/16</f>
        <v>0</v>
      </c>
      <c r="G63" s="37"/>
      <c r="H63" s="38">
        <f t="shared" ref="H63" si="86">G63/16</f>
        <v>0</v>
      </c>
      <c r="I63" s="12" t="s">
        <v>122</v>
      </c>
    </row>
    <row r="64" spans="1:9">
      <c r="A64" s="97" t="s">
        <v>143</v>
      </c>
      <c r="B64" s="1" t="s">
        <v>166</v>
      </c>
      <c r="C64" s="60">
        <v>3</v>
      </c>
      <c r="D64" s="34">
        <f t="shared" si="0"/>
        <v>0.1875</v>
      </c>
      <c r="E64" s="35">
        <v>1</v>
      </c>
      <c r="F64" s="36">
        <f t="shared" ref="F64:F65" si="87">E64/16</f>
        <v>6.25E-2</v>
      </c>
      <c r="G64" s="37">
        <v>1.9</v>
      </c>
      <c r="H64" s="38">
        <f t="shared" ref="H64:H65" si="88">G64/16</f>
        <v>0.11874999999999999</v>
      </c>
      <c r="I64" s="12"/>
    </row>
    <row r="65" spans="1:9">
      <c r="A65" s="97" t="s">
        <v>143</v>
      </c>
      <c r="B65" s="1" t="s">
        <v>90</v>
      </c>
      <c r="C65" s="60">
        <v>0</v>
      </c>
      <c r="D65" s="34">
        <f t="shared" si="0"/>
        <v>0</v>
      </c>
      <c r="E65" s="35">
        <v>1.5</v>
      </c>
      <c r="F65" s="36">
        <f t="shared" si="87"/>
        <v>9.375E-2</v>
      </c>
      <c r="G65" s="37">
        <v>1.5</v>
      </c>
      <c r="H65" s="38">
        <f t="shared" si="88"/>
        <v>9.375E-2</v>
      </c>
      <c r="I65" s="12"/>
    </row>
    <row r="66" spans="1:9">
      <c r="A66" s="97" t="s">
        <v>143</v>
      </c>
      <c r="B66" s="1" t="s">
        <v>184</v>
      </c>
      <c r="C66" s="61">
        <v>0.5</v>
      </c>
      <c r="D66" s="49">
        <f t="shared" si="0"/>
        <v>3.125E-2</v>
      </c>
      <c r="E66" s="50">
        <v>0.2</v>
      </c>
      <c r="F66" s="51">
        <f t="shared" ref="F66" si="89">E66/16</f>
        <v>1.2500000000000001E-2</v>
      </c>
      <c r="G66" s="52">
        <v>0.2</v>
      </c>
      <c r="H66" s="53">
        <f t="shared" ref="H66" si="90">G66/16</f>
        <v>1.2500000000000001E-2</v>
      </c>
      <c r="I66" s="12"/>
    </row>
    <row r="67" spans="1:9" s="4" customFormat="1">
      <c r="A67" s="97"/>
      <c r="B67" s="2" t="s">
        <v>94</v>
      </c>
      <c r="C67" s="57">
        <f t="shared" ref="C67:H67" si="91">SUM(C60:C66)</f>
        <v>8.6999999999999993</v>
      </c>
      <c r="D67" s="58">
        <f t="shared" si="91"/>
        <v>0.54374999999999996</v>
      </c>
      <c r="E67" s="42">
        <f t="shared" si="91"/>
        <v>4.3</v>
      </c>
      <c r="F67" s="43">
        <f t="shared" si="91"/>
        <v>0.26874999999999999</v>
      </c>
      <c r="G67" s="44">
        <f t="shared" si="91"/>
        <v>29.2</v>
      </c>
      <c r="H67" s="45">
        <f t="shared" si="91"/>
        <v>1.825</v>
      </c>
      <c r="I67" s="13"/>
    </row>
    <row r="68" spans="1:9">
      <c r="A68" s="97"/>
      <c r="B68" s="3"/>
      <c r="C68" s="59"/>
      <c r="D68" s="34"/>
      <c r="E68" s="47"/>
      <c r="F68" s="36"/>
      <c r="G68" s="48"/>
      <c r="H68" s="38"/>
      <c r="I68" s="12"/>
    </row>
    <row r="69" spans="1:9">
      <c r="A69" s="97"/>
      <c r="B69" s="111" t="s">
        <v>119</v>
      </c>
      <c r="C69" s="62"/>
      <c r="D69" s="34"/>
      <c r="E69" s="63"/>
      <c r="F69" s="36"/>
      <c r="G69" s="64"/>
      <c r="H69" s="38"/>
      <c r="I69" s="12"/>
    </row>
    <row r="70" spans="1:9">
      <c r="A70" s="97"/>
      <c r="B70" s="19" t="s">
        <v>137</v>
      </c>
      <c r="C70" s="54">
        <v>2</v>
      </c>
      <c r="D70" s="34">
        <f t="shared" si="0"/>
        <v>0.125</v>
      </c>
      <c r="E70" s="55">
        <v>0</v>
      </c>
      <c r="F70" s="36">
        <f t="shared" ref="F70" si="92">E70/16</f>
        <v>0</v>
      </c>
      <c r="G70" s="56">
        <v>0</v>
      </c>
      <c r="H70" s="38">
        <f t="shared" ref="H70" si="93">G70/16</f>
        <v>0</v>
      </c>
      <c r="I70" s="12"/>
    </row>
    <row r="71" spans="1:9">
      <c r="A71" s="97" t="s">
        <v>143</v>
      </c>
      <c r="B71" s="19" t="s">
        <v>16</v>
      </c>
      <c r="C71" s="54">
        <v>3</v>
      </c>
      <c r="D71" s="34">
        <f t="shared" si="0"/>
        <v>0.1875</v>
      </c>
      <c r="E71" s="55">
        <v>0</v>
      </c>
      <c r="F71" s="36">
        <f t="shared" ref="F71" si="94">E71/16</f>
        <v>0</v>
      </c>
      <c r="G71" s="56">
        <v>0</v>
      </c>
      <c r="H71" s="38">
        <f t="shared" ref="H71" si="95">G71/16</f>
        <v>0</v>
      </c>
      <c r="I71" s="12" t="s">
        <v>135</v>
      </c>
    </row>
    <row r="72" spans="1:9">
      <c r="A72" s="97" t="s">
        <v>143</v>
      </c>
      <c r="B72" s="19" t="s">
        <v>17</v>
      </c>
      <c r="C72" s="54">
        <v>0</v>
      </c>
      <c r="D72" s="34">
        <f t="shared" ref="D72" si="96">C72/16</f>
        <v>0</v>
      </c>
      <c r="E72" s="55">
        <v>0</v>
      </c>
      <c r="F72" s="36">
        <f t="shared" ref="F72" si="97">E72/16</f>
        <v>0</v>
      </c>
      <c r="G72" s="56">
        <v>1.9</v>
      </c>
      <c r="H72" s="38">
        <f t="shared" ref="H72" si="98">G72/16</f>
        <v>0.11874999999999999</v>
      </c>
      <c r="I72" s="12"/>
    </row>
    <row r="73" spans="1:9">
      <c r="A73" s="97" t="s">
        <v>143</v>
      </c>
      <c r="B73" s="19" t="s">
        <v>18</v>
      </c>
      <c r="C73" s="54">
        <v>2</v>
      </c>
      <c r="D73" s="34">
        <f t="shared" si="0"/>
        <v>0.125</v>
      </c>
      <c r="E73" s="55">
        <v>0</v>
      </c>
      <c r="F73" s="36">
        <f t="shared" ref="F73" si="99">E73/16</f>
        <v>0</v>
      </c>
      <c r="G73" s="56">
        <v>2</v>
      </c>
      <c r="H73" s="38">
        <f t="shared" ref="H73" si="100">G73/16</f>
        <v>0.125</v>
      </c>
      <c r="I73" s="12" t="s">
        <v>136</v>
      </c>
    </row>
    <row r="74" spans="1:9">
      <c r="A74" s="97" t="s">
        <v>143</v>
      </c>
      <c r="B74" s="19" t="s">
        <v>19</v>
      </c>
      <c r="C74" s="54">
        <v>0</v>
      </c>
      <c r="D74" s="34">
        <f t="shared" ref="D74:D75" si="101">C74/16</f>
        <v>0</v>
      </c>
      <c r="E74" s="55">
        <v>0</v>
      </c>
      <c r="F74" s="36">
        <f t="shared" ref="F74:F75" si="102">E74/16</f>
        <v>0</v>
      </c>
      <c r="G74" s="56">
        <v>1.6</v>
      </c>
      <c r="H74" s="38">
        <f t="shared" ref="H74:H75" si="103">G74/16</f>
        <v>0.1</v>
      </c>
      <c r="I74" s="12"/>
    </row>
    <row r="75" spans="1:9">
      <c r="A75" s="97" t="s">
        <v>143</v>
      </c>
      <c r="B75" s="19" t="s">
        <v>20</v>
      </c>
      <c r="C75" s="54">
        <v>0</v>
      </c>
      <c r="D75" s="34">
        <f t="shared" si="101"/>
        <v>0</v>
      </c>
      <c r="E75" s="55">
        <v>0</v>
      </c>
      <c r="F75" s="36">
        <f t="shared" si="102"/>
        <v>0</v>
      </c>
      <c r="G75" s="56">
        <v>2.6</v>
      </c>
      <c r="H75" s="38">
        <f t="shared" si="103"/>
        <v>0.16250000000000001</v>
      </c>
      <c r="I75" s="12"/>
    </row>
    <row r="76" spans="1:9">
      <c r="A76" s="97"/>
      <c r="B76" s="19" t="s">
        <v>138</v>
      </c>
      <c r="C76" s="54">
        <v>0.5</v>
      </c>
      <c r="D76" s="34">
        <f t="shared" si="0"/>
        <v>3.125E-2</v>
      </c>
      <c r="E76" s="55">
        <v>0</v>
      </c>
      <c r="F76" s="36">
        <f t="shared" ref="F76" si="104">E76/16</f>
        <v>0</v>
      </c>
      <c r="G76" s="56">
        <v>0</v>
      </c>
      <c r="H76" s="38">
        <f t="shared" ref="H76" si="105">G76/16</f>
        <v>0</v>
      </c>
      <c r="I76" s="12" t="s">
        <v>78</v>
      </c>
    </row>
    <row r="77" spans="1:9">
      <c r="A77" s="97" t="s">
        <v>143</v>
      </c>
      <c r="B77" s="21" t="s">
        <v>139</v>
      </c>
      <c r="C77" s="65">
        <v>0.5</v>
      </c>
      <c r="D77" s="49">
        <f t="shared" si="0"/>
        <v>3.125E-2</v>
      </c>
      <c r="E77" s="66">
        <v>1</v>
      </c>
      <c r="F77" s="51">
        <f t="shared" ref="F77" si="106">E77/16</f>
        <v>6.25E-2</v>
      </c>
      <c r="G77" s="67">
        <v>0.9</v>
      </c>
      <c r="H77" s="53">
        <f t="shared" ref="H77" si="107">G77/16</f>
        <v>5.6250000000000001E-2</v>
      </c>
      <c r="I77" s="12" t="s">
        <v>188</v>
      </c>
    </row>
    <row r="78" spans="1:9" s="4" customFormat="1">
      <c r="A78" s="97"/>
      <c r="B78" s="108" t="s">
        <v>94</v>
      </c>
      <c r="C78" s="68">
        <f>SUM(C70:C77)</f>
        <v>8</v>
      </c>
      <c r="D78" s="69">
        <f t="shared" ref="D78:G78" si="108">SUM(D70:D77)</f>
        <v>0.5</v>
      </c>
      <c r="E78" s="70">
        <f t="shared" si="108"/>
        <v>1</v>
      </c>
      <c r="F78" s="71">
        <f t="shared" si="108"/>
        <v>6.25E-2</v>
      </c>
      <c r="G78" s="72">
        <f t="shared" si="108"/>
        <v>9</v>
      </c>
      <c r="H78" s="73">
        <f>SUM(H70:H77)</f>
        <v>0.5625</v>
      </c>
      <c r="I78" s="13"/>
    </row>
    <row r="79" spans="1:9">
      <c r="A79" s="97"/>
      <c r="B79" s="3"/>
      <c r="C79" s="62"/>
      <c r="D79" s="34"/>
      <c r="E79" s="63"/>
      <c r="F79" s="36"/>
      <c r="G79" s="64"/>
      <c r="H79" s="38"/>
      <c r="I79" s="12"/>
    </row>
    <row r="80" spans="1:9">
      <c r="A80" s="97"/>
      <c r="B80" s="111" t="s">
        <v>171</v>
      </c>
      <c r="C80" s="62"/>
      <c r="D80" s="34"/>
      <c r="E80" s="63"/>
      <c r="F80" s="36"/>
      <c r="G80" s="64"/>
      <c r="H80" s="38"/>
      <c r="I80" s="12"/>
    </row>
    <row r="81" spans="1:9">
      <c r="A81" s="97"/>
      <c r="B81" s="19" t="s">
        <v>21</v>
      </c>
      <c r="C81" s="54">
        <v>1.7</v>
      </c>
      <c r="D81" s="34">
        <f t="shared" si="0"/>
        <v>0.10625</v>
      </c>
      <c r="E81" s="55"/>
      <c r="F81" s="36">
        <f t="shared" ref="F81" si="109">E81/16</f>
        <v>0</v>
      </c>
      <c r="G81" s="56"/>
      <c r="H81" s="38">
        <f t="shared" ref="H81" si="110">G81/16</f>
        <v>0</v>
      </c>
      <c r="I81" s="12" t="s">
        <v>175</v>
      </c>
    </row>
    <row r="82" spans="1:9">
      <c r="A82" s="97" t="s">
        <v>143</v>
      </c>
      <c r="B82" s="19" t="s">
        <v>22</v>
      </c>
      <c r="C82" s="54">
        <v>0</v>
      </c>
      <c r="D82" s="34">
        <f t="shared" si="0"/>
        <v>0</v>
      </c>
      <c r="E82" s="55">
        <v>0</v>
      </c>
      <c r="F82" s="36">
        <f t="shared" ref="F82:F85" si="111">E82/16</f>
        <v>0</v>
      </c>
      <c r="G82" s="56">
        <v>6</v>
      </c>
      <c r="H82" s="38">
        <f t="shared" ref="H82:H85" si="112">G82/16</f>
        <v>0.375</v>
      </c>
      <c r="I82" s="12"/>
    </row>
    <row r="83" spans="1:9">
      <c r="A83" s="97"/>
      <c r="B83" s="19" t="s">
        <v>23</v>
      </c>
      <c r="C83" s="54"/>
      <c r="D83" s="34">
        <f t="shared" si="0"/>
        <v>0</v>
      </c>
      <c r="E83" s="55"/>
      <c r="F83" s="36">
        <f t="shared" si="111"/>
        <v>0</v>
      </c>
      <c r="G83" s="56"/>
      <c r="H83" s="38">
        <f t="shared" si="112"/>
        <v>0</v>
      </c>
      <c r="I83" s="12" t="s">
        <v>170</v>
      </c>
    </row>
    <row r="84" spans="1:9">
      <c r="A84" s="97" t="s">
        <v>106</v>
      </c>
      <c r="B84" s="19" t="s">
        <v>24</v>
      </c>
      <c r="C84" s="54">
        <v>0</v>
      </c>
      <c r="D84" s="34">
        <f t="shared" si="0"/>
        <v>0</v>
      </c>
      <c r="E84" s="55">
        <v>0</v>
      </c>
      <c r="F84" s="36">
        <f t="shared" si="111"/>
        <v>0</v>
      </c>
      <c r="G84" s="56">
        <v>3.1</v>
      </c>
      <c r="H84" s="38">
        <f t="shared" si="112"/>
        <v>0.19375000000000001</v>
      </c>
      <c r="I84" s="12" t="s">
        <v>128</v>
      </c>
    </row>
    <row r="85" spans="1:9">
      <c r="A85" s="97"/>
      <c r="B85" s="19" t="s">
        <v>180</v>
      </c>
      <c r="C85" s="54">
        <v>5.4</v>
      </c>
      <c r="D85" s="34">
        <f t="shared" si="0"/>
        <v>0.33750000000000002</v>
      </c>
      <c r="E85" s="55"/>
      <c r="F85" s="36">
        <f t="shared" si="111"/>
        <v>0</v>
      </c>
      <c r="G85" s="56"/>
      <c r="H85" s="38">
        <f t="shared" si="112"/>
        <v>0</v>
      </c>
      <c r="I85" s="12" t="s">
        <v>141</v>
      </c>
    </row>
    <row r="86" spans="1:9">
      <c r="A86" s="97"/>
      <c r="B86" s="21" t="s">
        <v>181</v>
      </c>
      <c r="C86" s="65">
        <v>0.1</v>
      </c>
      <c r="D86" s="49">
        <f t="shared" si="0"/>
        <v>6.2500000000000003E-3</v>
      </c>
      <c r="E86" s="66"/>
      <c r="F86" s="51">
        <f t="shared" ref="F86" si="113">E86/16</f>
        <v>0</v>
      </c>
      <c r="G86" s="67"/>
      <c r="H86" s="53">
        <f t="shared" ref="H86" si="114">G86/16</f>
        <v>0</v>
      </c>
      <c r="I86" s="12" t="s">
        <v>141</v>
      </c>
    </row>
    <row r="87" spans="1:9" s="4" customFormat="1">
      <c r="A87" s="97"/>
      <c r="B87" s="108" t="s">
        <v>94</v>
      </c>
      <c r="C87" s="68">
        <f>SUM(C81:C86)</f>
        <v>7.2</v>
      </c>
      <c r="D87" s="69">
        <f t="shared" ref="D87:H87" si="115">SUM(D81:D86)</f>
        <v>0.45</v>
      </c>
      <c r="E87" s="70">
        <f t="shared" si="115"/>
        <v>0</v>
      </c>
      <c r="F87" s="71">
        <f t="shared" si="115"/>
        <v>0</v>
      </c>
      <c r="G87" s="72">
        <f t="shared" si="115"/>
        <v>9.1</v>
      </c>
      <c r="H87" s="73">
        <f t="shared" si="115"/>
        <v>0.56874999999999998</v>
      </c>
      <c r="I87" s="13"/>
    </row>
    <row r="88" spans="1:9">
      <c r="A88" s="97"/>
      <c r="B88" s="3"/>
      <c r="C88" s="62"/>
      <c r="D88" s="34"/>
      <c r="E88" s="63"/>
      <c r="F88" s="36"/>
      <c r="G88" s="64"/>
      <c r="H88" s="38"/>
      <c r="I88" s="12"/>
    </row>
    <row r="89" spans="1:9">
      <c r="A89" s="97"/>
      <c r="B89" s="111" t="s">
        <v>172</v>
      </c>
      <c r="C89" s="62"/>
      <c r="D89" s="34"/>
      <c r="E89" s="63"/>
      <c r="F89" s="36"/>
      <c r="G89" s="64"/>
      <c r="H89" s="38"/>
      <c r="I89" s="12"/>
    </row>
    <row r="90" spans="1:9">
      <c r="A90" s="97" t="s">
        <v>143</v>
      </c>
      <c r="B90" s="19" t="s">
        <v>25</v>
      </c>
      <c r="C90" s="54">
        <v>11.5</v>
      </c>
      <c r="D90" s="34">
        <f t="shared" ref="D90:D153" si="116">C90/16</f>
        <v>0.71875</v>
      </c>
      <c r="E90" s="55">
        <v>9.3000000000000007</v>
      </c>
      <c r="F90" s="36">
        <f t="shared" ref="F90" si="117">E90/16</f>
        <v>0.58125000000000004</v>
      </c>
      <c r="G90" s="56">
        <v>14.5</v>
      </c>
      <c r="H90" s="38">
        <f t="shared" ref="H90" si="118">G90/16</f>
        <v>0.90625</v>
      </c>
      <c r="I90" s="12" t="s">
        <v>107</v>
      </c>
    </row>
    <row r="91" spans="1:9">
      <c r="A91" s="97" t="s">
        <v>143</v>
      </c>
      <c r="B91" s="19" t="s">
        <v>26</v>
      </c>
      <c r="C91" s="54">
        <v>6</v>
      </c>
      <c r="D91" s="34">
        <f t="shared" si="116"/>
        <v>0.375</v>
      </c>
      <c r="E91" s="55">
        <v>8.6999999999999993</v>
      </c>
      <c r="F91" s="36">
        <f t="shared" ref="F91" si="119">E91/16</f>
        <v>0.54374999999999996</v>
      </c>
      <c r="G91" s="56">
        <v>8.1999999999999993</v>
      </c>
      <c r="H91" s="38">
        <f t="shared" ref="H91" si="120">G91/16</f>
        <v>0.51249999999999996</v>
      </c>
      <c r="I91" s="12"/>
    </row>
    <row r="92" spans="1:9">
      <c r="A92" s="97" t="s">
        <v>143</v>
      </c>
      <c r="B92" s="21" t="s">
        <v>182</v>
      </c>
      <c r="C92" s="65">
        <v>1.2</v>
      </c>
      <c r="D92" s="49">
        <f t="shared" si="116"/>
        <v>7.4999999999999997E-2</v>
      </c>
      <c r="E92" s="66">
        <v>0</v>
      </c>
      <c r="F92" s="51">
        <f t="shared" ref="F92" si="121">E92/16</f>
        <v>0</v>
      </c>
      <c r="G92" s="67">
        <v>0</v>
      </c>
      <c r="H92" s="53">
        <f t="shared" ref="H92" si="122">G92/16</f>
        <v>0</v>
      </c>
      <c r="I92" s="99" t="s">
        <v>111</v>
      </c>
    </row>
    <row r="93" spans="1:9" s="4" customFormat="1">
      <c r="A93" s="97"/>
      <c r="B93" s="108" t="s">
        <v>94</v>
      </c>
      <c r="C93" s="68">
        <f>SUM(C90:C92)</f>
        <v>18.7</v>
      </c>
      <c r="D93" s="69">
        <f t="shared" ref="D93:H93" si="123">SUM(D90:D92)</f>
        <v>1.16875</v>
      </c>
      <c r="E93" s="70">
        <f t="shared" si="123"/>
        <v>18</v>
      </c>
      <c r="F93" s="71">
        <f t="shared" si="123"/>
        <v>1.125</v>
      </c>
      <c r="G93" s="72">
        <f t="shared" si="123"/>
        <v>22.7</v>
      </c>
      <c r="H93" s="73">
        <f t="shared" si="123"/>
        <v>1.41875</v>
      </c>
      <c r="I93" s="13"/>
    </row>
    <row r="94" spans="1:9">
      <c r="A94" s="97"/>
      <c r="B94" s="3"/>
      <c r="C94" s="62"/>
      <c r="D94" s="34"/>
      <c r="E94" s="63"/>
      <c r="F94" s="36"/>
      <c r="G94" s="64"/>
      <c r="H94" s="38"/>
      <c r="I94" s="12"/>
    </row>
    <row r="95" spans="1:9">
      <c r="A95" s="97"/>
      <c r="B95" s="111" t="s">
        <v>173</v>
      </c>
      <c r="C95" s="62"/>
      <c r="D95" s="34"/>
      <c r="E95" s="63"/>
      <c r="F95" s="36"/>
      <c r="G95" s="64"/>
      <c r="H95" s="38"/>
      <c r="I95" s="12"/>
    </row>
    <row r="96" spans="1:9">
      <c r="A96" s="97" t="s">
        <v>143</v>
      </c>
      <c r="B96" s="19" t="s">
        <v>27</v>
      </c>
      <c r="C96" s="54">
        <v>1</v>
      </c>
      <c r="D96" s="34">
        <f t="shared" si="116"/>
        <v>6.25E-2</v>
      </c>
      <c r="E96" s="55">
        <v>2.5</v>
      </c>
      <c r="F96" s="36">
        <f t="shared" ref="F96" si="124">E96/16</f>
        <v>0.15625</v>
      </c>
      <c r="G96" s="56">
        <v>3.2</v>
      </c>
      <c r="H96" s="38">
        <f t="shared" ref="H96" si="125">G96/16</f>
        <v>0.2</v>
      </c>
      <c r="I96" s="12" t="s">
        <v>123</v>
      </c>
    </row>
    <row r="97" spans="1:9">
      <c r="A97" s="97" t="s">
        <v>143</v>
      </c>
      <c r="B97" s="19" t="s">
        <v>185</v>
      </c>
      <c r="C97" s="54">
        <v>0</v>
      </c>
      <c r="D97" s="34">
        <f t="shared" si="116"/>
        <v>0</v>
      </c>
      <c r="E97" s="55">
        <v>5.2</v>
      </c>
      <c r="F97" s="36">
        <f t="shared" ref="F97" si="126">E97/16</f>
        <v>0.32500000000000001</v>
      </c>
      <c r="G97" s="56">
        <v>5.3</v>
      </c>
      <c r="H97" s="38">
        <f t="shared" ref="H97" si="127">G97/16</f>
        <v>0.33124999999999999</v>
      </c>
      <c r="I97" s="12"/>
    </row>
    <row r="98" spans="1:9">
      <c r="A98" s="97" t="s">
        <v>143</v>
      </c>
      <c r="B98" s="21" t="s">
        <v>183</v>
      </c>
      <c r="C98" s="65">
        <v>5</v>
      </c>
      <c r="D98" s="74">
        <f t="shared" si="116"/>
        <v>0.3125</v>
      </c>
      <c r="E98" s="66">
        <v>6.2</v>
      </c>
      <c r="F98" s="51">
        <f t="shared" ref="F98" si="128">E98/16</f>
        <v>0.38750000000000001</v>
      </c>
      <c r="G98" s="67">
        <v>4.9000000000000004</v>
      </c>
      <c r="H98" s="53">
        <f t="shared" ref="H98" si="129">G98/16</f>
        <v>0.30625000000000002</v>
      </c>
      <c r="I98" s="99" t="s">
        <v>108</v>
      </c>
    </row>
    <row r="99" spans="1:9" s="4" customFormat="1">
      <c r="A99" s="97"/>
      <c r="B99" s="108" t="s">
        <v>94</v>
      </c>
      <c r="C99" s="68">
        <f t="shared" ref="C99:H99" si="130">SUM(C96:C98)</f>
        <v>6</v>
      </c>
      <c r="D99" s="69">
        <f t="shared" si="130"/>
        <v>0.375</v>
      </c>
      <c r="E99" s="70">
        <f t="shared" si="130"/>
        <v>13.9</v>
      </c>
      <c r="F99" s="71">
        <f t="shared" si="130"/>
        <v>0.86875000000000002</v>
      </c>
      <c r="G99" s="72">
        <f t="shared" si="130"/>
        <v>13.4</v>
      </c>
      <c r="H99" s="73">
        <f t="shared" si="130"/>
        <v>0.83750000000000002</v>
      </c>
      <c r="I99" s="13"/>
    </row>
    <row r="100" spans="1:9">
      <c r="A100" s="97"/>
      <c r="B100" s="3"/>
      <c r="C100" s="62"/>
      <c r="D100" s="34"/>
      <c r="E100" s="63"/>
      <c r="F100" s="36"/>
      <c r="G100" s="64"/>
      <c r="H100" s="38"/>
      <c r="I100" s="12"/>
    </row>
    <row r="101" spans="1:9">
      <c r="A101" s="97"/>
      <c r="B101" s="111" t="s">
        <v>174</v>
      </c>
      <c r="C101" s="62"/>
      <c r="D101" s="34"/>
      <c r="E101" s="63"/>
      <c r="F101" s="36"/>
      <c r="G101" s="64"/>
      <c r="H101" s="38"/>
      <c r="I101" s="12"/>
    </row>
    <row r="102" spans="1:9">
      <c r="A102" s="97"/>
      <c r="B102" s="19" t="s">
        <v>112</v>
      </c>
      <c r="C102" s="54">
        <v>9.5</v>
      </c>
      <c r="D102" s="34">
        <f t="shared" si="116"/>
        <v>0.59375</v>
      </c>
      <c r="E102" s="55">
        <v>4.9000000000000004</v>
      </c>
      <c r="F102" s="36">
        <f t="shared" ref="F102" si="131">E102/16</f>
        <v>0.30625000000000002</v>
      </c>
      <c r="G102" s="56"/>
      <c r="H102" s="38">
        <f t="shared" ref="H102" si="132">G102/16</f>
        <v>0</v>
      </c>
      <c r="I102" s="99" t="s">
        <v>187</v>
      </c>
    </row>
    <row r="103" spans="1:9">
      <c r="A103" s="97"/>
      <c r="B103" s="19" t="s">
        <v>45</v>
      </c>
      <c r="C103" s="54">
        <v>0</v>
      </c>
      <c r="D103" s="34">
        <f t="shared" si="116"/>
        <v>0</v>
      </c>
      <c r="E103" s="55">
        <v>0</v>
      </c>
      <c r="F103" s="36">
        <f t="shared" ref="F103" si="133">E103/16</f>
        <v>0</v>
      </c>
      <c r="G103" s="56">
        <v>0</v>
      </c>
      <c r="H103" s="38">
        <f t="shared" ref="H103" si="134">G103/16</f>
        <v>0</v>
      </c>
      <c r="I103" s="99" t="s">
        <v>109</v>
      </c>
    </row>
    <row r="104" spans="1:9">
      <c r="A104" s="97" t="s">
        <v>143</v>
      </c>
      <c r="B104" s="19" t="s">
        <v>46</v>
      </c>
      <c r="C104" s="54">
        <v>2.4</v>
      </c>
      <c r="D104" s="34">
        <f t="shared" si="116"/>
        <v>0.15</v>
      </c>
      <c r="E104" s="55">
        <v>1.4</v>
      </c>
      <c r="F104" s="36">
        <f t="shared" ref="F104" si="135">E104/16</f>
        <v>8.7499999999999994E-2</v>
      </c>
      <c r="G104" s="56">
        <v>1.4</v>
      </c>
      <c r="H104" s="38">
        <f t="shared" ref="H104" si="136">G104/16</f>
        <v>8.7499999999999994E-2</v>
      </c>
      <c r="I104" s="12" t="s">
        <v>133</v>
      </c>
    </row>
    <row r="105" spans="1:9">
      <c r="A105" s="97" t="s">
        <v>143</v>
      </c>
      <c r="B105" s="19" t="s">
        <v>47</v>
      </c>
      <c r="C105" s="54">
        <v>1</v>
      </c>
      <c r="D105" s="34">
        <f t="shared" si="116"/>
        <v>6.25E-2</v>
      </c>
      <c r="E105" s="55">
        <v>2.5</v>
      </c>
      <c r="F105" s="36">
        <f t="shared" ref="F105" si="137">E105/16</f>
        <v>0.15625</v>
      </c>
      <c r="G105" s="56">
        <v>2.5</v>
      </c>
      <c r="H105" s="38">
        <f t="shared" ref="H105" si="138">G105/16</f>
        <v>0.15625</v>
      </c>
      <c r="I105" s="99" t="s">
        <v>110</v>
      </c>
    </row>
    <row r="106" spans="1:9">
      <c r="A106" s="97" t="s">
        <v>143</v>
      </c>
      <c r="B106" s="21" t="s">
        <v>28</v>
      </c>
      <c r="C106" s="65">
        <v>2.6</v>
      </c>
      <c r="D106" s="49">
        <f t="shared" si="116"/>
        <v>0.16250000000000001</v>
      </c>
      <c r="E106" s="66">
        <v>3.2</v>
      </c>
      <c r="F106" s="51">
        <f t="shared" ref="F106" si="139">E106/16</f>
        <v>0.2</v>
      </c>
      <c r="G106" s="67">
        <v>3.2</v>
      </c>
      <c r="H106" s="53">
        <f t="shared" ref="H106" si="140">G106/16</f>
        <v>0.2</v>
      </c>
      <c r="I106" s="12" t="s">
        <v>186</v>
      </c>
    </row>
    <row r="107" spans="1:9" s="4" customFormat="1">
      <c r="A107" s="97"/>
      <c r="B107" s="108" t="s">
        <v>94</v>
      </c>
      <c r="C107" s="68">
        <f>SUM(C102:C106)</f>
        <v>15.5</v>
      </c>
      <c r="D107" s="69">
        <f t="shared" ref="D107:H107" si="141">SUM(D102:D106)</f>
        <v>0.96875</v>
      </c>
      <c r="E107" s="70">
        <f t="shared" si="141"/>
        <v>12</v>
      </c>
      <c r="F107" s="71">
        <f t="shared" si="141"/>
        <v>0.75</v>
      </c>
      <c r="G107" s="72">
        <f t="shared" si="141"/>
        <v>7.1</v>
      </c>
      <c r="H107" s="73">
        <f t="shared" si="141"/>
        <v>0.44374999999999998</v>
      </c>
      <c r="I107" s="13"/>
    </row>
    <row r="108" spans="1:9">
      <c r="A108" s="97"/>
      <c r="C108" s="62"/>
      <c r="D108" s="34"/>
      <c r="E108" s="63"/>
      <c r="F108" s="36"/>
      <c r="G108" s="64"/>
      <c r="H108" s="38"/>
      <c r="I108" s="12"/>
    </row>
    <row r="109" spans="1:9">
      <c r="A109" s="97"/>
      <c r="B109" s="111" t="s">
        <v>176</v>
      </c>
      <c r="C109" s="62"/>
      <c r="D109" s="34"/>
      <c r="E109" s="63"/>
      <c r="F109" s="36"/>
      <c r="G109" s="64"/>
      <c r="H109" s="38"/>
      <c r="I109" s="12"/>
    </row>
    <row r="110" spans="1:9">
      <c r="A110" s="97" t="s">
        <v>143</v>
      </c>
      <c r="B110" s="19" t="s">
        <v>29</v>
      </c>
      <c r="C110" s="54">
        <v>9.6999999999999993</v>
      </c>
      <c r="D110" s="34">
        <f t="shared" si="116"/>
        <v>0.60624999999999996</v>
      </c>
      <c r="E110" s="55">
        <v>29.4</v>
      </c>
      <c r="F110" s="36">
        <f t="shared" ref="F110" si="142">E110/16</f>
        <v>1.8374999999999999</v>
      </c>
      <c r="G110" s="56">
        <v>8.3000000000000007</v>
      </c>
      <c r="H110" s="38">
        <f t="shared" ref="H110" si="143">G110/16</f>
        <v>0.51875000000000004</v>
      </c>
      <c r="I110" s="12"/>
    </row>
    <row r="111" spans="1:9">
      <c r="A111" s="97" t="s">
        <v>143</v>
      </c>
      <c r="B111" s="19" t="s">
        <v>48</v>
      </c>
      <c r="C111" s="54">
        <v>8.5</v>
      </c>
      <c r="D111" s="34">
        <f t="shared" si="116"/>
        <v>0.53125</v>
      </c>
      <c r="E111" s="55">
        <v>5.3</v>
      </c>
      <c r="F111" s="36">
        <f t="shared" ref="F111" si="144">E111/16</f>
        <v>0.33124999999999999</v>
      </c>
      <c r="G111" s="56">
        <v>5.3</v>
      </c>
      <c r="H111" s="38">
        <f t="shared" ref="H111" si="145">G111/16</f>
        <v>0.33124999999999999</v>
      </c>
      <c r="I111" s="12" t="s">
        <v>127</v>
      </c>
    </row>
    <row r="112" spans="1:9">
      <c r="A112" s="97" t="s">
        <v>154</v>
      </c>
      <c r="B112" s="19" t="s">
        <v>49</v>
      </c>
      <c r="C112" s="54">
        <v>3.3</v>
      </c>
      <c r="D112" s="34">
        <f t="shared" si="116"/>
        <v>0.20624999999999999</v>
      </c>
      <c r="E112" s="55">
        <v>4.4000000000000004</v>
      </c>
      <c r="F112" s="36">
        <f t="shared" ref="F112" si="146">E112/16</f>
        <v>0.27500000000000002</v>
      </c>
      <c r="G112" s="56">
        <v>3.2</v>
      </c>
      <c r="H112" s="38">
        <f t="shared" ref="H112" si="147">G112/16</f>
        <v>0.2</v>
      </c>
      <c r="I112" s="12" t="s">
        <v>113</v>
      </c>
    </row>
    <row r="113" spans="1:9">
      <c r="A113" s="97" t="s">
        <v>143</v>
      </c>
      <c r="B113" s="19" t="s">
        <v>50</v>
      </c>
      <c r="C113" s="54">
        <v>1.9</v>
      </c>
      <c r="D113" s="34">
        <f t="shared" si="116"/>
        <v>0.11874999999999999</v>
      </c>
      <c r="E113" s="55">
        <v>2.6</v>
      </c>
      <c r="F113" s="36">
        <f t="shared" ref="F113" si="148">E113/16</f>
        <v>0.16250000000000001</v>
      </c>
      <c r="G113" s="56">
        <v>0</v>
      </c>
      <c r="H113" s="38">
        <f t="shared" ref="H113" si="149">G113/16</f>
        <v>0</v>
      </c>
      <c r="I113" s="99"/>
    </row>
    <row r="114" spans="1:9">
      <c r="A114" s="97" t="s">
        <v>143</v>
      </c>
      <c r="B114" s="19" t="s">
        <v>51</v>
      </c>
      <c r="C114" s="54">
        <v>2.1</v>
      </c>
      <c r="D114" s="34">
        <f t="shared" si="116"/>
        <v>0.13125000000000001</v>
      </c>
      <c r="E114" s="55">
        <v>1.9</v>
      </c>
      <c r="F114" s="36">
        <f t="shared" ref="F114" si="150">E114/16</f>
        <v>0.11874999999999999</v>
      </c>
      <c r="G114" s="56">
        <v>1.9</v>
      </c>
      <c r="H114" s="38">
        <f t="shared" ref="H114" si="151">G114/16</f>
        <v>0.11874999999999999</v>
      </c>
      <c r="I114" s="102" t="s">
        <v>156</v>
      </c>
    </row>
    <row r="115" spans="1:9">
      <c r="A115" s="97" t="s">
        <v>143</v>
      </c>
      <c r="B115" s="21" t="s">
        <v>52</v>
      </c>
      <c r="C115" s="65">
        <v>3.5</v>
      </c>
      <c r="D115" s="49">
        <f t="shared" si="116"/>
        <v>0.21875</v>
      </c>
      <c r="E115" s="66">
        <v>3.6</v>
      </c>
      <c r="F115" s="51">
        <f t="shared" ref="F115" si="152">E115/16</f>
        <v>0.22500000000000001</v>
      </c>
      <c r="G115" s="67">
        <v>0</v>
      </c>
      <c r="H115" s="53">
        <f t="shared" ref="H115" si="153">G115/16</f>
        <v>0</v>
      </c>
      <c r="I115" s="12" t="s">
        <v>92</v>
      </c>
    </row>
    <row r="116" spans="1:9" s="4" customFormat="1">
      <c r="A116" s="97"/>
      <c r="B116" s="108" t="s">
        <v>94</v>
      </c>
      <c r="C116" s="68">
        <f>SUM(C110:C115)</f>
        <v>29</v>
      </c>
      <c r="D116" s="69">
        <f t="shared" ref="D116:H116" si="154">SUM(D110:D115)</f>
        <v>1.8125</v>
      </c>
      <c r="E116" s="70">
        <f t="shared" si="154"/>
        <v>47.199999999999996</v>
      </c>
      <c r="F116" s="71">
        <f t="shared" si="154"/>
        <v>2.9499999999999997</v>
      </c>
      <c r="G116" s="72">
        <f t="shared" si="154"/>
        <v>18.7</v>
      </c>
      <c r="H116" s="73">
        <f t="shared" si="154"/>
        <v>1.16875</v>
      </c>
      <c r="I116" s="13"/>
    </row>
    <row r="117" spans="1:9">
      <c r="A117" s="97"/>
      <c r="B117" s="3"/>
      <c r="C117" s="62"/>
      <c r="D117" s="34"/>
      <c r="E117" s="63"/>
      <c r="F117" s="36"/>
      <c r="G117" s="64"/>
      <c r="H117" s="38"/>
      <c r="I117" s="12"/>
    </row>
    <row r="118" spans="1:9">
      <c r="A118" s="97"/>
      <c r="B118" s="111" t="s">
        <v>177</v>
      </c>
      <c r="C118" s="62"/>
      <c r="D118" s="34"/>
      <c r="E118" s="63"/>
      <c r="F118" s="36"/>
      <c r="G118" s="64"/>
      <c r="H118" s="38"/>
      <c r="I118" s="12"/>
    </row>
    <row r="119" spans="1:9">
      <c r="A119" s="97" t="s">
        <v>143</v>
      </c>
      <c r="B119" s="19" t="s">
        <v>118</v>
      </c>
      <c r="C119" s="54">
        <v>32.4</v>
      </c>
      <c r="D119" s="34">
        <f t="shared" si="116"/>
        <v>2.0249999999999999</v>
      </c>
      <c r="E119" s="55">
        <v>45.5</v>
      </c>
      <c r="F119" s="36">
        <f t="shared" ref="F119" si="155">E119/16</f>
        <v>2.84375</v>
      </c>
      <c r="G119" s="56">
        <v>45.5</v>
      </c>
      <c r="H119" s="38">
        <f t="shared" ref="H119" si="156">G119/16</f>
        <v>2.84375</v>
      </c>
      <c r="I119" s="12" t="s">
        <v>142</v>
      </c>
    </row>
    <row r="120" spans="1:9">
      <c r="A120" s="97" t="s">
        <v>143</v>
      </c>
      <c r="B120" s="19" t="s">
        <v>30</v>
      </c>
      <c r="C120" s="54">
        <v>1</v>
      </c>
      <c r="D120" s="34">
        <f t="shared" si="116"/>
        <v>6.25E-2</v>
      </c>
      <c r="E120" s="55"/>
      <c r="F120" s="36">
        <f t="shared" ref="F120" si="157">E120/16</f>
        <v>0</v>
      </c>
      <c r="G120" s="56">
        <v>2.1</v>
      </c>
      <c r="H120" s="38">
        <f t="shared" ref="H120" si="158">G120/16</f>
        <v>0.13125000000000001</v>
      </c>
      <c r="I120" s="12"/>
    </row>
    <row r="121" spans="1:9">
      <c r="A121" s="97" t="s">
        <v>143</v>
      </c>
      <c r="B121" s="19" t="s">
        <v>31</v>
      </c>
      <c r="C121" s="54">
        <v>0</v>
      </c>
      <c r="D121" s="34">
        <f t="shared" ref="D121:D122" si="159">C121/16</f>
        <v>0</v>
      </c>
      <c r="E121" s="55">
        <v>0</v>
      </c>
      <c r="F121" s="36">
        <f t="shared" ref="F121:F122" si="160">E121/16</f>
        <v>0</v>
      </c>
      <c r="G121" s="56">
        <v>4.0999999999999996</v>
      </c>
      <c r="H121" s="38">
        <f t="shared" ref="H121:H122" si="161">G121/16</f>
        <v>0.25624999999999998</v>
      </c>
      <c r="I121" s="12" t="s">
        <v>126</v>
      </c>
    </row>
    <row r="122" spans="1:9">
      <c r="A122" s="97" t="s">
        <v>143</v>
      </c>
      <c r="B122" s="19" t="s">
        <v>45</v>
      </c>
      <c r="C122" s="54">
        <v>8.3000000000000007</v>
      </c>
      <c r="D122" s="34">
        <f t="shared" si="159"/>
        <v>0.51875000000000004</v>
      </c>
      <c r="E122" s="55">
        <v>17.8</v>
      </c>
      <c r="F122" s="36">
        <f t="shared" si="160"/>
        <v>1.1125</v>
      </c>
      <c r="G122" s="56"/>
      <c r="H122" s="38">
        <f t="shared" si="161"/>
        <v>0</v>
      </c>
      <c r="I122" s="12" t="s">
        <v>155</v>
      </c>
    </row>
    <row r="123" spans="1:9">
      <c r="A123" s="97" t="s">
        <v>143</v>
      </c>
      <c r="B123" s="19" t="s">
        <v>32</v>
      </c>
      <c r="C123" s="54">
        <v>5</v>
      </c>
      <c r="D123" s="34">
        <f t="shared" si="116"/>
        <v>0.3125</v>
      </c>
      <c r="E123" s="55">
        <v>0</v>
      </c>
      <c r="F123" s="36">
        <f t="shared" ref="F123" si="162">E123/16</f>
        <v>0</v>
      </c>
      <c r="G123" s="56">
        <v>6.3</v>
      </c>
      <c r="H123" s="38">
        <f t="shared" ref="H123" si="163">G123/16</f>
        <v>0.39374999999999999</v>
      </c>
      <c r="I123" s="102"/>
    </row>
    <row r="124" spans="1:9">
      <c r="A124" s="97" t="s">
        <v>143</v>
      </c>
      <c r="B124" s="19" t="s">
        <v>33</v>
      </c>
      <c r="C124" s="54">
        <v>1.6</v>
      </c>
      <c r="D124" s="34">
        <f t="shared" si="116"/>
        <v>0.1</v>
      </c>
      <c r="E124" s="55">
        <v>1.8</v>
      </c>
      <c r="F124" s="36">
        <f t="shared" ref="F124" si="164">E124/16</f>
        <v>0.1125</v>
      </c>
      <c r="G124" s="56">
        <v>2.9</v>
      </c>
      <c r="H124" s="38">
        <f t="shared" ref="H124" si="165">G124/16</f>
        <v>0.18124999999999999</v>
      </c>
      <c r="I124" s="12" t="s">
        <v>114</v>
      </c>
    </row>
    <row r="125" spans="1:9">
      <c r="A125" s="97" t="s">
        <v>143</v>
      </c>
      <c r="B125" s="19" t="s">
        <v>34</v>
      </c>
      <c r="C125" s="54">
        <v>3.7</v>
      </c>
      <c r="D125" s="34">
        <f t="shared" si="116"/>
        <v>0.23125000000000001</v>
      </c>
      <c r="E125" s="55">
        <v>3.7</v>
      </c>
      <c r="F125" s="36">
        <f t="shared" ref="F125" si="166">E125/16</f>
        <v>0.23125000000000001</v>
      </c>
      <c r="G125" s="56">
        <v>5.7</v>
      </c>
      <c r="H125" s="38">
        <f t="shared" ref="H125" si="167">G125/16</f>
        <v>0.35625000000000001</v>
      </c>
      <c r="I125" s="12"/>
    </row>
    <row r="126" spans="1:9">
      <c r="A126" s="97" t="s">
        <v>143</v>
      </c>
      <c r="B126" s="19" t="s">
        <v>63</v>
      </c>
      <c r="C126" s="54">
        <v>2.5</v>
      </c>
      <c r="D126" s="34">
        <f t="shared" si="116"/>
        <v>0.15625</v>
      </c>
      <c r="E126" s="55">
        <v>2.5</v>
      </c>
      <c r="F126" s="36">
        <f t="shared" ref="F126:F129" si="168">E126/16</f>
        <v>0.15625</v>
      </c>
      <c r="G126" s="56">
        <v>3.2</v>
      </c>
      <c r="H126" s="38">
        <f t="shared" ref="H126:H129" si="169">G126/16</f>
        <v>0.2</v>
      </c>
      <c r="I126" s="12"/>
    </row>
    <row r="127" spans="1:9">
      <c r="A127" s="97" t="s">
        <v>124</v>
      </c>
      <c r="B127" s="19" t="s">
        <v>35</v>
      </c>
      <c r="C127" s="54"/>
      <c r="D127" s="34">
        <f t="shared" si="116"/>
        <v>0</v>
      </c>
      <c r="E127" s="55"/>
      <c r="F127" s="36">
        <f t="shared" si="168"/>
        <v>0</v>
      </c>
      <c r="G127" s="56">
        <v>13.6</v>
      </c>
      <c r="H127" s="38">
        <f t="shared" si="169"/>
        <v>0.85</v>
      </c>
      <c r="I127" s="12" t="s">
        <v>115</v>
      </c>
    </row>
    <row r="128" spans="1:9">
      <c r="A128" s="97" t="s">
        <v>120</v>
      </c>
      <c r="B128" s="19" t="s">
        <v>36</v>
      </c>
      <c r="C128" s="54"/>
      <c r="D128" s="34">
        <f t="shared" si="116"/>
        <v>0</v>
      </c>
      <c r="E128" s="55"/>
      <c r="F128" s="36">
        <f t="shared" si="168"/>
        <v>0</v>
      </c>
      <c r="G128" s="56">
        <v>1.7</v>
      </c>
      <c r="H128" s="38">
        <f t="shared" si="169"/>
        <v>0.10625</v>
      </c>
      <c r="I128" s="12" t="s">
        <v>117</v>
      </c>
    </row>
    <row r="129" spans="1:9">
      <c r="A129" s="97" t="s">
        <v>124</v>
      </c>
      <c r="B129" s="19" t="s">
        <v>37</v>
      </c>
      <c r="C129" s="54"/>
      <c r="D129" s="34">
        <f t="shared" si="116"/>
        <v>0</v>
      </c>
      <c r="E129" s="55"/>
      <c r="F129" s="36">
        <f t="shared" si="168"/>
        <v>0</v>
      </c>
      <c r="G129" s="56">
        <v>3.5</v>
      </c>
      <c r="H129" s="38">
        <f t="shared" si="169"/>
        <v>0.21875</v>
      </c>
      <c r="I129" s="12"/>
    </row>
    <row r="130" spans="1:9">
      <c r="A130" s="97" t="s">
        <v>143</v>
      </c>
      <c r="B130" s="19" t="s">
        <v>64</v>
      </c>
      <c r="C130" s="54">
        <v>2.7</v>
      </c>
      <c r="D130" s="34">
        <f t="shared" si="116"/>
        <v>0.16875000000000001</v>
      </c>
      <c r="E130" s="55">
        <v>4.7</v>
      </c>
      <c r="F130" s="36">
        <f t="shared" ref="F130" si="170">E130/16</f>
        <v>0.29375000000000001</v>
      </c>
      <c r="G130" s="56">
        <v>3.1</v>
      </c>
      <c r="H130" s="38">
        <f t="shared" ref="H130" si="171">G130/16</f>
        <v>0.19375000000000001</v>
      </c>
      <c r="I130" s="12"/>
    </row>
    <row r="131" spans="1:9">
      <c r="A131" s="97" t="s">
        <v>143</v>
      </c>
      <c r="B131" s="104" t="s">
        <v>38</v>
      </c>
      <c r="C131" s="54">
        <v>1.7</v>
      </c>
      <c r="D131" s="34">
        <f t="shared" si="116"/>
        <v>0.10625</v>
      </c>
      <c r="E131" s="55">
        <v>4.0999999999999996</v>
      </c>
      <c r="F131" s="36">
        <f t="shared" ref="F131" si="172">E131/16</f>
        <v>0.25624999999999998</v>
      </c>
      <c r="G131" s="56">
        <v>1.6</v>
      </c>
      <c r="H131" s="38">
        <f t="shared" ref="H131" si="173">G131/16</f>
        <v>0.1</v>
      </c>
      <c r="I131" s="12"/>
    </row>
    <row r="132" spans="1:9">
      <c r="A132" s="97" t="s">
        <v>143</v>
      </c>
      <c r="B132" s="19" t="s">
        <v>39</v>
      </c>
      <c r="C132" s="54">
        <v>1.3</v>
      </c>
      <c r="D132" s="34">
        <f t="shared" si="116"/>
        <v>8.1250000000000003E-2</v>
      </c>
      <c r="E132" s="55"/>
      <c r="F132" s="36">
        <f t="shared" ref="F132" si="174">E132/16</f>
        <v>0</v>
      </c>
      <c r="G132" s="56"/>
      <c r="H132" s="38">
        <f t="shared" ref="H132" si="175">G132/16</f>
        <v>0</v>
      </c>
      <c r="I132" s="12" t="s">
        <v>88</v>
      </c>
    </row>
    <row r="133" spans="1:9">
      <c r="A133" s="97" t="s">
        <v>143</v>
      </c>
      <c r="B133" s="21" t="s">
        <v>65</v>
      </c>
      <c r="C133" s="65">
        <v>18</v>
      </c>
      <c r="D133" s="49">
        <f t="shared" si="116"/>
        <v>1.125</v>
      </c>
      <c r="E133" s="66">
        <v>0</v>
      </c>
      <c r="F133" s="51">
        <f t="shared" ref="F133" si="176">E133/16</f>
        <v>0</v>
      </c>
      <c r="G133" s="67">
        <v>19.899999999999999</v>
      </c>
      <c r="H133" s="53">
        <f t="shared" ref="H133" si="177">G133/16</f>
        <v>1.2437499999999999</v>
      </c>
      <c r="I133" s="12" t="s">
        <v>116</v>
      </c>
    </row>
    <row r="134" spans="1:9" s="4" customFormat="1">
      <c r="A134" s="97"/>
      <c r="B134" s="108" t="s">
        <v>94</v>
      </c>
      <c r="C134" s="68">
        <f>SUM(C119:C133)</f>
        <v>78.200000000000017</v>
      </c>
      <c r="D134" s="69">
        <f>SUM(D119:D133)</f>
        <v>4.8875000000000011</v>
      </c>
      <c r="E134" s="70">
        <f t="shared" ref="E134:H134" si="178">SUM(E119:E133)</f>
        <v>80.099999999999994</v>
      </c>
      <c r="F134" s="71">
        <f t="shared" si="178"/>
        <v>5.0062499999999996</v>
      </c>
      <c r="G134" s="72">
        <f t="shared" si="178"/>
        <v>113.19999999999999</v>
      </c>
      <c r="H134" s="73">
        <f t="shared" si="178"/>
        <v>7.0749999999999993</v>
      </c>
      <c r="I134" s="13"/>
    </row>
    <row r="135" spans="1:9">
      <c r="A135" s="97"/>
      <c r="B135" s="3"/>
      <c r="C135" s="62"/>
      <c r="D135" s="34"/>
      <c r="E135" s="63"/>
      <c r="F135" s="36"/>
      <c r="G135" s="64"/>
      <c r="H135" s="38"/>
      <c r="I135" s="12"/>
    </row>
    <row r="136" spans="1:9">
      <c r="A136" s="97"/>
      <c r="B136" s="111" t="s">
        <v>178</v>
      </c>
      <c r="C136" s="62"/>
      <c r="D136" s="34"/>
      <c r="E136" s="63"/>
      <c r="F136" s="36"/>
      <c r="G136" s="64"/>
      <c r="H136" s="38"/>
      <c r="I136" s="12"/>
    </row>
    <row r="137" spans="1:9" s="9" customFormat="1" ht="26">
      <c r="A137" s="98"/>
      <c r="B137" s="103" t="s">
        <v>85</v>
      </c>
      <c r="C137" s="75">
        <v>8.1999999999999993</v>
      </c>
      <c r="D137" s="34">
        <f t="shared" si="116"/>
        <v>0.51249999999999996</v>
      </c>
      <c r="E137" s="76">
        <v>20.7</v>
      </c>
      <c r="F137" s="36">
        <f t="shared" ref="F137" si="179">E137/16</f>
        <v>1.29375</v>
      </c>
      <c r="G137" s="77">
        <v>4</v>
      </c>
      <c r="H137" s="38">
        <f t="shared" ref="H137" si="180">G137/16</f>
        <v>0.25</v>
      </c>
      <c r="I137" s="14" t="s">
        <v>151</v>
      </c>
    </row>
    <row r="138" spans="1:9" s="9" customFormat="1" ht="26">
      <c r="A138" s="98"/>
      <c r="B138" s="103" t="s">
        <v>40</v>
      </c>
      <c r="C138" s="75">
        <v>33.299999999999997</v>
      </c>
      <c r="D138" s="34">
        <f t="shared" si="116"/>
        <v>2.0812499999999998</v>
      </c>
      <c r="E138" s="76">
        <v>33.299999999999997</v>
      </c>
      <c r="F138" s="36">
        <f t="shared" ref="F138" si="181">E138/16</f>
        <v>2.0812499999999998</v>
      </c>
      <c r="G138" s="77">
        <v>104</v>
      </c>
      <c r="H138" s="38">
        <f t="shared" ref="H138" si="182">G138/16</f>
        <v>6.5</v>
      </c>
      <c r="I138" s="14" t="s">
        <v>152</v>
      </c>
    </row>
    <row r="139" spans="1:9">
      <c r="A139" s="97"/>
      <c r="B139" s="21" t="s">
        <v>158</v>
      </c>
      <c r="C139" s="65">
        <v>160</v>
      </c>
      <c r="D139" s="49">
        <f t="shared" si="116"/>
        <v>10</v>
      </c>
      <c r="E139" s="66">
        <v>160</v>
      </c>
      <c r="F139" s="51">
        <f t="shared" ref="F139" si="183">E139/16</f>
        <v>10</v>
      </c>
      <c r="G139" s="67">
        <v>82.3</v>
      </c>
      <c r="H139" s="53">
        <f t="shared" ref="H139" si="184">G139/16</f>
        <v>5.1437499999999998</v>
      </c>
      <c r="I139" s="12" t="s">
        <v>131</v>
      </c>
    </row>
    <row r="140" spans="1:9" s="4" customFormat="1">
      <c r="A140" s="97"/>
      <c r="B140" s="108" t="s">
        <v>94</v>
      </c>
      <c r="C140" s="68">
        <f>SUM(C137:C139)</f>
        <v>201.5</v>
      </c>
      <c r="D140" s="69">
        <f t="shared" ref="D140:H140" si="185">SUM(D137:D139)</f>
        <v>12.59375</v>
      </c>
      <c r="E140" s="70">
        <f t="shared" si="185"/>
        <v>214</v>
      </c>
      <c r="F140" s="71">
        <f t="shared" si="185"/>
        <v>13.375</v>
      </c>
      <c r="G140" s="72">
        <f t="shared" si="185"/>
        <v>190.3</v>
      </c>
      <c r="H140" s="73">
        <f t="shared" si="185"/>
        <v>11.893750000000001</v>
      </c>
      <c r="I140" s="13"/>
    </row>
    <row r="141" spans="1:9">
      <c r="A141" s="97"/>
      <c r="B141" s="3"/>
      <c r="C141" s="62"/>
      <c r="D141" s="34"/>
      <c r="E141" s="63"/>
      <c r="F141" s="36"/>
      <c r="G141" s="64"/>
      <c r="H141" s="38"/>
      <c r="I141" s="12"/>
    </row>
    <row r="142" spans="1:9">
      <c r="A142" s="97"/>
      <c r="B142" s="19" t="s">
        <v>53</v>
      </c>
      <c r="C142" s="62">
        <f>C8</f>
        <v>39.299999999999997</v>
      </c>
      <c r="D142" s="34">
        <f t="shared" si="116"/>
        <v>2.4562499999999998</v>
      </c>
      <c r="E142" s="63">
        <f>E8</f>
        <v>120</v>
      </c>
      <c r="F142" s="36">
        <f t="shared" ref="F142:F153" si="186">E142/16</f>
        <v>7.5</v>
      </c>
      <c r="G142" s="64">
        <f>G8</f>
        <v>84.800000000000011</v>
      </c>
      <c r="H142" s="38">
        <f t="shared" ref="H142:H153" si="187">G142/16</f>
        <v>5.3000000000000007</v>
      </c>
      <c r="I142" s="12"/>
    </row>
    <row r="143" spans="1:9">
      <c r="A143" s="97"/>
      <c r="B143" s="19" t="s">
        <v>54</v>
      </c>
      <c r="C143" s="62">
        <f>C13</f>
        <v>33</v>
      </c>
      <c r="D143" s="34">
        <f t="shared" si="116"/>
        <v>2.0625</v>
      </c>
      <c r="E143" s="63">
        <f>E13</f>
        <v>104.7</v>
      </c>
      <c r="F143" s="36">
        <f t="shared" si="186"/>
        <v>6.5437500000000002</v>
      </c>
      <c r="G143" s="64">
        <f>G13</f>
        <v>48</v>
      </c>
      <c r="H143" s="38">
        <f t="shared" si="187"/>
        <v>3</v>
      </c>
      <c r="I143" s="12"/>
    </row>
    <row r="144" spans="1:9">
      <c r="A144" s="97"/>
      <c r="B144" s="19" t="s">
        <v>55</v>
      </c>
      <c r="C144" s="62">
        <f>C24</f>
        <v>43.3</v>
      </c>
      <c r="D144" s="34">
        <f t="shared" si="116"/>
        <v>2.7062499999999998</v>
      </c>
      <c r="E144" s="63">
        <f>E24</f>
        <v>145.19999999999999</v>
      </c>
      <c r="F144" s="36">
        <f t="shared" si="186"/>
        <v>9.0749999999999993</v>
      </c>
      <c r="G144" s="64">
        <f>G24</f>
        <v>89.7</v>
      </c>
      <c r="H144" s="38">
        <f t="shared" si="187"/>
        <v>5.6062500000000002</v>
      </c>
      <c r="I144" s="12"/>
    </row>
    <row r="145" spans="1:9">
      <c r="A145" s="97"/>
      <c r="B145" s="19" t="s">
        <v>56</v>
      </c>
      <c r="C145" s="62">
        <f>C40</f>
        <v>19.5</v>
      </c>
      <c r="D145" s="34">
        <f t="shared" si="116"/>
        <v>1.21875</v>
      </c>
      <c r="E145" s="63">
        <f>E40</f>
        <v>50.4</v>
      </c>
      <c r="F145" s="36">
        <f t="shared" si="186"/>
        <v>3.15</v>
      </c>
      <c r="G145" s="64">
        <f>G40</f>
        <v>37.500000000000007</v>
      </c>
      <c r="H145" s="38">
        <f t="shared" si="187"/>
        <v>2.3437500000000004</v>
      </c>
      <c r="I145" s="12"/>
    </row>
    <row r="146" spans="1:9">
      <c r="A146" s="97"/>
      <c r="B146" s="19" t="s">
        <v>57</v>
      </c>
      <c r="C146" s="62">
        <f>C57</f>
        <v>9.5</v>
      </c>
      <c r="D146" s="34">
        <f t="shared" si="116"/>
        <v>0.59375</v>
      </c>
      <c r="E146" s="63">
        <f>E57</f>
        <v>12.700000000000003</v>
      </c>
      <c r="F146" s="36">
        <f t="shared" si="186"/>
        <v>0.79375000000000018</v>
      </c>
      <c r="G146" s="64">
        <f>G57</f>
        <v>30.000000000000004</v>
      </c>
      <c r="H146" s="38">
        <f t="shared" si="187"/>
        <v>1.8750000000000002</v>
      </c>
      <c r="I146" s="12"/>
    </row>
    <row r="147" spans="1:9">
      <c r="A147" s="97"/>
      <c r="B147" s="19" t="s">
        <v>58</v>
      </c>
      <c r="C147" s="62">
        <f>C67</f>
        <v>8.6999999999999993</v>
      </c>
      <c r="D147" s="34">
        <f t="shared" si="116"/>
        <v>0.54374999999999996</v>
      </c>
      <c r="E147" s="63">
        <f>E67</f>
        <v>4.3</v>
      </c>
      <c r="F147" s="36">
        <f t="shared" si="186"/>
        <v>0.26874999999999999</v>
      </c>
      <c r="G147" s="64">
        <f>G67</f>
        <v>29.2</v>
      </c>
      <c r="H147" s="38">
        <f t="shared" si="187"/>
        <v>1.825</v>
      </c>
      <c r="I147" s="12"/>
    </row>
    <row r="148" spans="1:9">
      <c r="A148" s="97"/>
      <c r="B148" s="19" t="s">
        <v>59</v>
      </c>
      <c r="C148" s="62">
        <f>C78</f>
        <v>8</v>
      </c>
      <c r="D148" s="34">
        <f t="shared" si="116"/>
        <v>0.5</v>
      </c>
      <c r="E148" s="63">
        <f>E78</f>
        <v>1</v>
      </c>
      <c r="F148" s="36">
        <f t="shared" si="186"/>
        <v>6.25E-2</v>
      </c>
      <c r="G148" s="64">
        <f>G78</f>
        <v>9</v>
      </c>
      <c r="H148" s="38">
        <f t="shared" si="187"/>
        <v>0.5625</v>
      </c>
      <c r="I148" s="12"/>
    </row>
    <row r="149" spans="1:9">
      <c r="A149" s="97"/>
      <c r="B149" s="19" t="s">
        <v>60</v>
      </c>
      <c r="C149" s="62">
        <f>C87</f>
        <v>7.2</v>
      </c>
      <c r="D149" s="34">
        <f t="shared" si="116"/>
        <v>0.45</v>
      </c>
      <c r="E149" s="63">
        <f>E87</f>
        <v>0</v>
      </c>
      <c r="F149" s="36">
        <f t="shared" si="186"/>
        <v>0</v>
      </c>
      <c r="G149" s="64">
        <f>G87</f>
        <v>9.1</v>
      </c>
      <c r="H149" s="38">
        <f t="shared" si="187"/>
        <v>0.56874999999999998</v>
      </c>
      <c r="I149" s="12"/>
    </row>
    <row r="150" spans="1:9">
      <c r="A150" s="97"/>
      <c r="B150" s="19" t="s">
        <v>61</v>
      </c>
      <c r="C150" s="62">
        <f>C93</f>
        <v>18.7</v>
      </c>
      <c r="D150" s="34">
        <f t="shared" si="116"/>
        <v>1.16875</v>
      </c>
      <c r="E150" s="63">
        <f>E93</f>
        <v>18</v>
      </c>
      <c r="F150" s="36">
        <f t="shared" si="186"/>
        <v>1.125</v>
      </c>
      <c r="G150" s="64">
        <f>G93</f>
        <v>22.7</v>
      </c>
      <c r="H150" s="38">
        <f t="shared" si="187"/>
        <v>1.41875</v>
      </c>
      <c r="I150" s="12"/>
    </row>
    <row r="151" spans="1:9">
      <c r="A151" s="97"/>
      <c r="B151" s="19" t="s">
        <v>62</v>
      </c>
      <c r="C151" s="62">
        <f>C99</f>
        <v>6</v>
      </c>
      <c r="D151" s="34">
        <f t="shared" si="116"/>
        <v>0.375</v>
      </c>
      <c r="E151" s="63">
        <f>E99</f>
        <v>13.9</v>
      </c>
      <c r="F151" s="36">
        <f t="shared" si="186"/>
        <v>0.86875000000000002</v>
      </c>
      <c r="G151" s="64">
        <f>G99</f>
        <v>13.4</v>
      </c>
      <c r="H151" s="38">
        <f t="shared" si="187"/>
        <v>0.83750000000000002</v>
      </c>
      <c r="I151" s="12"/>
    </row>
    <row r="152" spans="1:9">
      <c r="A152" s="97"/>
      <c r="B152" s="19" t="s">
        <v>83</v>
      </c>
      <c r="C152" s="62">
        <f>C107</f>
        <v>15.5</v>
      </c>
      <c r="D152" s="34">
        <f t="shared" si="116"/>
        <v>0.96875</v>
      </c>
      <c r="E152" s="63">
        <f>E107</f>
        <v>12</v>
      </c>
      <c r="F152" s="36">
        <f t="shared" si="186"/>
        <v>0.75</v>
      </c>
      <c r="G152" s="64">
        <f>G107</f>
        <v>7.1</v>
      </c>
      <c r="H152" s="38">
        <f t="shared" si="187"/>
        <v>0.44374999999999998</v>
      </c>
      <c r="I152" s="12"/>
    </row>
    <row r="153" spans="1:9">
      <c r="A153" s="97"/>
      <c r="B153" s="19" t="s">
        <v>84</v>
      </c>
      <c r="C153" s="78">
        <f>C116</f>
        <v>29</v>
      </c>
      <c r="D153" s="79">
        <f t="shared" si="116"/>
        <v>1.8125</v>
      </c>
      <c r="E153" s="80">
        <f>E116</f>
        <v>47.199999999999996</v>
      </c>
      <c r="F153" s="81">
        <f t="shared" si="186"/>
        <v>2.9499999999999997</v>
      </c>
      <c r="G153" s="82">
        <f>G116</f>
        <v>18.7</v>
      </c>
      <c r="H153" s="83">
        <f t="shared" si="187"/>
        <v>1.16875</v>
      </c>
      <c r="I153" s="12"/>
    </row>
    <row r="154" spans="1:9">
      <c r="B154" s="19"/>
      <c r="C154" s="84"/>
      <c r="D154" s="85"/>
      <c r="E154" s="86"/>
      <c r="F154" s="87"/>
      <c r="G154" s="88"/>
      <c r="H154" s="38"/>
      <c r="I154" s="12"/>
    </row>
    <row r="155" spans="1:9">
      <c r="B155" s="108" t="s">
        <v>82</v>
      </c>
      <c r="C155" s="84">
        <f>SUM(C142:C151)</f>
        <v>193.19999999999996</v>
      </c>
      <c r="D155" s="89">
        <f t="shared" ref="D155:G155" si="188">SUM(D142:D151)</f>
        <v>12.074999999999998</v>
      </c>
      <c r="E155" s="86">
        <f t="shared" si="188"/>
        <v>470.19999999999993</v>
      </c>
      <c r="F155" s="90">
        <f t="shared" si="188"/>
        <v>29.387499999999996</v>
      </c>
      <c r="G155" s="88">
        <f t="shared" si="188"/>
        <v>373.4</v>
      </c>
      <c r="H155" s="73">
        <f>SUM(H142:H151)</f>
        <v>23.337499999999999</v>
      </c>
      <c r="I155" s="12"/>
    </row>
    <row r="156" spans="1:9">
      <c r="B156" s="108"/>
      <c r="C156" s="84"/>
      <c r="D156" s="89"/>
      <c r="E156" s="86"/>
      <c r="F156" s="90"/>
      <c r="G156" s="88"/>
      <c r="H156" s="73"/>
      <c r="I156" s="12"/>
    </row>
    <row r="157" spans="1:9" s="9" customFormat="1" ht="26">
      <c r="A157" s="18"/>
      <c r="B157" s="109" t="s">
        <v>86</v>
      </c>
      <c r="C157" s="91">
        <f>C155+C140</f>
        <v>394.69999999999993</v>
      </c>
      <c r="D157" s="92">
        <f t="shared" ref="D157:G157" si="189">D155+D140</f>
        <v>24.668749999999996</v>
      </c>
      <c r="E157" s="93">
        <f t="shared" si="189"/>
        <v>684.19999999999993</v>
      </c>
      <c r="F157" s="94">
        <f t="shared" si="189"/>
        <v>42.762499999999996</v>
      </c>
      <c r="G157" s="95">
        <f t="shared" si="189"/>
        <v>563.70000000000005</v>
      </c>
      <c r="H157" s="96">
        <f>H155+H140</f>
        <v>35.231250000000003</v>
      </c>
      <c r="I157" s="14"/>
    </row>
    <row r="158" spans="1:9">
      <c r="B158" s="108"/>
      <c r="C158" s="84"/>
      <c r="D158" s="89"/>
      <c r="E158" s="86"/>
      <c r="F158" s="90"/>
      <c r="G158" s="88"/>
      <c r="H158" s="73"/>
      <c r="I158" s="12"/>
    </row>
    <row r="159" spans="1:9" s="9" customFormat="1" ht="26">
      <c r="A159" s="18"/>
      <c r="B159" s="109" t="s">
        <v>41</v>
      </c>
      <c r="C159" s="91">
        <f>C155+C152+C140</f>
        <v>410.19999999999993</v>
      </c>
      <c r="D159" s="92">
        <f t="shared" ref="D159:G159" si="190">D155+D152+D140</f>
        <v>25.637499999999996</v>
      </c>
      <c r="E159" s="93">
        <f t="shared" si="190"/>
        <v>696.19999999999993</v>
      </c>
      <c r="F159" s="94">
        <f t="shared" si="190"/>
        <v>43.512499999999996</v>
      </c>
      <c r="G159" s="95">
        <f t="shared" si="190"/>
        <v>570.79999999999995</v>
      </c>
      <c r="H159" s="96">
        <f>H155+H152+H140</f>
        <v>35.674999999999997</v>
      </c>
      <c r="I159" s="14"/>
    </row>
    <row r="160" spans="1:9" s="9" customFormat="1">
      <c r="A160" s="18"/>
      <c r="B160" s="110"/>
      <c r="C160" s="91"/>
      <c r="D160" s="92"/>
      <c r="E160" s="93"/>
      <c r="F160" s="94"/>
      <c r="G160" s="95"/>
      <c r="H160" s="96"/>
      <c r="I160" s="14"/>
    </row>
    <row r="161" spans="1:9" s="9" customFormat="1" ht="26">
      <c r="A161" s="18"/>
      <c r="B161" s="109" t="s">
        <v>42</v>
      </c>
      <c r="C161" s="91">
        <f>C155+C153+C140+C152</f>
        <v>439.19999999999993</v>
      </c>
      <c r="D161" s="92">
        <f t="shared" ref="D161:G161" si="191">D155+D153+D140+D152</f>
        <v>27.449999999999996</v>
      </c>
      <c r="E161" s="93">
        <f t="shared" si="191"/>
        <v>743.4</v>
      </c>
      <c r="F161" s="94">
        <f t="shared" si="191"/>
        <v>46.462499999999999</v>
      </c>
      <c r="G161" s="95">
        <f t="shared" si="191"/>
        <v>589.5</v>
      </c>
      <c r="H161" s="96">
        <f>H155+H153+H140+H152</f>
        <v>36.84375</v>
      </c>
      <c r="I161" s="15"/>
    </row>
    <row r="162" spans="1:9">
      <c r="B162" s="19"/>
    </row>
    <row r="163" spans="1:9" ht="55" customHeight="1">
      <c r="B163" s="105" t="s">
        <v>43</v>
      </c>
      <c r="C163" s="106"/>
      <c r="D163" s="106"/>
      <c r="E163" s="106"/>
      <c r="F163" s="106"/>
      <c r="G163" s="106"/>
      <c r="H163" s="106"/>
    </row>
  </sheetData>
  <sheetProtection password="8C3B" sheet="1" objects="1" scenarios="1"/>
  <mergeCells count="1">
    <mergeCell ref="B163:H163"/>
  </mergeCells>
  <phoneticPr fontId="9" type="noConversion"/>
  <pageMargins left="0.7" right="0.7" top="0.5" bottom="0.5" header="0.3" footer="0.3"/>
  <pageSetup scale="63" fitToHeight="3" orientation="portrait" horizontalDpi="4294967292" verticalDpi="4294967292"/>
  <ignoredErrors>
    <ignoredError sqref="D142:D153 F142:F153 E142:E153 G142:G153" 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U.S Air Force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smithm</dc:creator>
  <cp:lastModifiedBy>Mark Smith</cp:lastModifiedBy>
  <cp:lastPrinted>2017-02-02T21:57:05Z</cp:lastPrinted>
  <dcterms:created xsi:type="dcterms:W3CDTF">2013-01-17T11:59:13Z</dcterms:created>
  <dcterms:modified xsi:type="dcterms:W3CDTF">2017-02-02T23:00:16Z</dcterms:modified>
</cp:coreProperties>
</file>